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720" windowHeight="5520" activeTab="0"/>
  </bookViews>
  <sheets>
    <sheet name="MBMR" sheetId="1" r:id="rId1"/>
    <sheet name="Sheet2" sheetId="2" r:id="rId2"/>
    <sheet name="Sheet3" sheetId="3" r:id="rId3"/>
  </sheets>
  <externalReferences>
    <externalReference r:id="rId6"/>
    <externalReference r:id="rId7"/>
    <externalReference r:id="rId8"/>
  </externalReferences>
  <definedNames/>
  <calcPr calcMode="autoNoTable" fullCalcOnLoad="1"/>
</workbook>
</file>

<file path=xl/sharedStrings.xml><?xml version="1.0" encoding="utf-8"?>
<sst xmlns="http://schemas.openxmlformats.org/spreadsheetml/2006/main" count="268" uniqueCount="210">
  <si>
    <t>QUARTERLY REPORT</t>
  </si>
  <si>
    <t>Quarterly report on consolidated result for the financial period ended 30/09/2001.  The figures have not been audited.</t>
  </si>
  <si>
    <t>UNAUDITED CONSOLIDATED INCOME STATEMENT ( RM '000 )</t>
  </si>
  <si>
    <t>Individual Quarter</t>
  </si>
  <si>
    <t xml:space="preserve">Cumulative </t>
  </si>
  <si>
    <t xml:space="preserve">Current </t>
  </si>
  <si>
    <t xml:space="preserve">Prior </t>
  </si>
  <si>
    <t>Preceding Year</t>
  </si>
  <si>
    <t xml:space="preserve">Year </t>
  </si>
  <si>
    <t>Year</t>
  </si>
  <si>
    <t>Corresponding</t>
  </si>
  <si>
    <t>Quarter</t>
  </si>
  <si>
    <t>to Date</t>
  </si>
  <si>
    <t>Period</t>
  </si>
  <si>
    <t>30/09/2001</t>
  </si>
  <si>
    <t>30/09/2000</t>
  </si>
  <si>
    <t>1.</t>
  </si>
  <si>
    <t>(a)</t>
  </si>
  <si>
    <t>Turnover</t>
  </si>
  <si>
    <t>(b)</t>
  </si>
  <si>
    <t>Investment Income</t>
  </si>
  <si>
    <t>(c)</t>
  </si>
  <si>
    <t>Other Income including interest income</t>
  </si>
  <si>
    <t>2.</t>
  </si>
  <si>
    <t>Operating profit / (loss) before interest on borrowings, depreciation and amortisation, exceptional items, income tax, minority interests and extraordinary items</t>
  </si>
  <si>
    <t>Interest on borrowings</t>
  </si>
  <si>
    <t>Depreciation and amortisation</t>
  </si>
  <si>
    <t>(d)</t>
  </si>
  <si>
    <t>Exceptional items</t>
  </si>
  <si>
    <t>-</t>
  </si>
  <si>
    <t>(e)</t>
  </si>
  <si>
    <t>Operating profit / (loss) after interest on borrowings, depreciation and amortisation and exceptional items but before income tax, minority interests and extraordinary items</t>
  </si>
  <si>
    <t>(f)</t>
  </si>
  <si>
    <t>Share in the results of associated companies</t>
  </si>
  <si>
    <t>(g)</t>
  </si>
  <si>
    <t>Profit / (loss) before taxation, minority interests and extraordinary items</t>
  </si>
  <si>
    <t>(h)</t>
  </si>
  <si>
    <t>Taxation</t>
  </si>
  <si>
    <t>(i)</t>
  </si>
  <si>
    <t>(i) Profit / (loss) after taxation before deducting minority interest</t>
  </si>
  <si>
    <t>(ii) Less minority interests</t>
  </si>
  <si>
    <t>(j)</t>
  </si>
  <si>
    <t>Profit / (loss) after taxation attributable to members of the company</t>
  </si>
  <si>
    <t>(k)</t>
  </si>
  <si>
    <t>(i) Extraordinary items</t>
  </si>
  <si>
    <t>(iii) Extraordinary items attributable to members of the company</t>
  </si>
  <si>
    <t>(l)</t>
  </si>
  <si>
    <t>Profit / (loss) after taxation and extraordinary items attributable to members of the company</t>
  </si>
  <si>
    <t>3.</t>
  </si>
  <si>
    <t>Earnings per share base on 2(j) above after deducting any provision for preference dividends, if any:-</t>
  </si>
  <si>
    <t>RM</t>
  </si>
  <si>
    <t xml:space="preserve">(i) Basic (based on 139,000,000 ordinary shares as at 30th Sept 2001, and weighted average number of ordinary shares of 96,333,333 and 82,111,111 as at 30th Sept 2000 ) </t>
  </si>
  <si>
    <t xml:space="preserve">(ii) Fully diluted </t>
  </si>
  <si>
    <t>4.</t>
  </si>
  <si>
    <t>Dividend per share ( sen )</t>
  </si>
  <si>
    <t>Notes to 3 ( a ) ( i ) above :- Computation of weighted average number of shares</t>
  </si>
  <si>
    <t>i )  3rd Quarter of 2000</t>
  </si>
  <si>
    <t xml:space="preserve">Jul - Aug, 2000  :          75,000,000    X    2/3    =   </t>
  </si>
  <si>
    <t xml:space="preserve">Sept, 2000          :         139,000,000    X    1/3    =   </t>
  </si>
  <si>
    <t>ii )  YTD as of 30th Sept 2000</t>
  </si>
  <si>
    <t xml:space="preserve">Jan - Aug, 2000  :          75,000,000    X    8/9    =   </t>
  </si>
  <si>
    <t xml:space="preserve">Sept, 2000          :         139,000,000    X    1/9    =   </t>
  </si>
  <si>
    <t>1 of 5</t>
  </si>
  <si>
    <t>UNAUDITED CONSOLIDATED BALANCE SHEET ( RM '000 )</t>
  </si>
  <si>
    <t xml:space="preserve">As at End of </t>
  </si>
  <si>
    <t>As at Preceding                          Financial Year End</t>
  </si>
  <si>
    <t>Current Quarter</t>
  </si>
  <si>
    <t>31/12/2000</t>
  </si>
  <si>
    <t>Fixed Assets</t>
  </si>
  <si>
    <t>Investments in Associated Companies</t>
  </si>
  <si>
    <t>Hire Purchase Receivable</t>
  </si>
  <si>
    <t>Intangible Assets</t>
  </si>
  <si>
    <t>5.</t>
  </si>
  <si>
    <t>Current Assets</t>
  </si>
  <si>
    <t>Stocks</t>
  </si>
  <si>
    <t>Trade Debtors</t>
  </si>
  <si>
    <t>Short Term Investments</t>
  </si>
  <si>
    <t>Cash</t>
  </si>
  <si>
    <t xml:space="preserve">Others -  </t>
  </si>
  <si>
    <t>Other Debtors</t>
  </si>
  <si>
    <t>Due from an associated company</t>
  </si>
  <si>
    <t>6.</t>
  </si>
  <si>
    <t>Current Liabilities</t>
  </si>
  <si>
    <t>Short Term Borrowings</t>
  </si>
  <si>
    <t>Trade Creditors</t>
  </si>
  <si>
    <t>Other Creditors</t>
  </si>
  <si>
    <t>Provision for Taxation</t>
  </si>
  <si>
    <t xml:space="preserve">Others – </t>
  </si>
  <si>
    <t>Due to Holdings Company</t>
  </si>
  <si>
    <t>Proposed Dividends</t>
  </si>
  <si>
    <t>7.</t>
  </si>
  <si>
    <t>Net Current Assets or Current Liabilities</t>
  </si>
  <si>
    <t>8.</t>
  </si>
  <si>
    <t>Share holders’ Funds</t>
  </si>
  <si>
    <t>Share Capital</t>
  </si>
  <si>
    <t>Reserves</t>
  </si>
  <si>
    <t>Share Premium</t>
  </si>
  <si>
    <t>Revaluation Reserve</t>
  </si>
  <si>
    <t>Statutory Reserve</t>
  </si>
  <si>
    <t>Retained Profit</t>
  </si>
  <si>
    <t>Foreign Exchange Reserve</t>
  </si>
  <si>
    <t>Share of profits of a company prior</t>
  </si>
  <si>
    <t>to becoming an associated company</t>
  </si>
  <si>
    <t>9.</t>
  </si>
  <si>
    <t>Net Reserve arising on  consolidation</t>
  </si>
  <si>
    <t>10.</t>
  </si>
  <si>
    <t>Minority Interests</t>
  </si>
  <si>
    <t>11.</t>
  </si>
  <si>
    <t>Long Term Borrowings</t>
  </si>
  <si>
    <t>12.</t>
  </si>
  <si>
    <t>Net tangible assets per share (RM)</t>
  </si>
  <si>
    <t>2 of 5</t>
  </si>
  <si>
    <t>Notes</t>
  </si>
  <si>
    <t>Accounting Policies</t>
  </si>
  <si>
    <t xml:space="preserve">The quarterly financial statements have been prepared based on accounting policies and methods of computation consistent with those adopted in the 2000 Annual Report. </t>
  </si>
  <si>
    <t>Exceptional Items</t>
  </si>
  <si>
    <t>There is no exceptional item for the financial year to date.</t>
  </si>
  <si>
    <t>Extraordinary Items</t>
  </si>
  <si>
    <t>There is no extraordinary item for the financial year to date.</t>
  </si>
  <si>
    <t xml:space="preserve">  Quarter</t>
  </si>
  <si>
    <t>Year to Date</t>
  </si>
  <si>
    <t>RM’000</t>
  </si>
  <si>
    <t>Malaysian taxation</t>
  </si>
  <si>
    <t>Income Tax</t>
  </si>
  <si>
    <t>Current Year</t>
  </si>
  <si>
    <t>Prior Year</t>
  </si>
  <si>
    <t>Deferred tax</t>
  </si>
  <si>
    <t>Foreign taxation</t>
  </si>
  <si>
    <t>Pre-acquisition Profits</t>
  </si>
  <si>
    <t>There is no pre-acquisition profit for the current financial year to date.</t>
  </si>
  <si>
    <t>Investments and Properties</t>
  </si>
  <si>
    <t xml:space="preserve">Not Applicable </t>
  </si>
  <si>
    <t>Quoted Investment</t>
  </si>
  <si>
    <t>There is no purchase or sale of quoted securities for the current financial  year to date.</t>
  </si>
  <si>
    <t>Effect of Changes in Composition of Company</t>
  </si>
  <si>
    <t>There are no changes in the composition of company.</t>
  </si>
  <si>
    <t>Corporate Developments</t>
  </si>
  <si>
    <t>There is no new corporate developments.</t>
  </si>
  <si>
    <t>Seasonality or cyclicality of Operations</t>
  </si>
  <si>
    <t>The main activity of the group is in the distributorship of motor vehicles and is therefore dependent on the economy of the country.</t>
  </si>
  <si>
    <t>Debt and Equity Securities</t>
  </si>
  <si>
    <t>There are no issuances and repayments of debt and equity securities, share buy-back, share cancellations, shares held as treasury shares and resale of treasury shares for the current financial year to date.</t>
  </si>
  <si>
    <t>3 of 5</t>
  </si>
  <si>
    <t>Group Borrowings and Debt Securities</t>
  </si>
  <si>
    <t>Group borrowings and debt securities as at the end of the reporting period:-</t>
  </si>
  <si>
    <t>RM ’000</t>
  </si>
  <si>
    <t xml:space="preserve">Denominated in </t>
  </si>
  <si>
    <t>Malaysian Currency</t>
  </si>
  <si>
    <t>Secured</t>
  </si>
  <si>
    <t>Unsecured</t>
  </si>
  <si>
    <t>New Zealand Currency</t>
  </si>
  <si>
    <t xml:space="preserve">Secured                                                                                          </t>
  </si>
  <si>
    <t>13.</t>
  </si>
  <si>
    <t>Contingent Liabilities</t>
  </si>
  <si>
    <t>At the date of this report, the Company or the Group do not have any contingent liability and none has arise since the end of the financial  year .</t>
  </si>
  <si>
    <t>14.</t>
  </si>
  <si>
    <t>Financial Instruments with Off Balance Sheet Risk</t>
  </si>
  <si>
    <t>a.</t>
  </si>
  <si>
    <t>As at the date of this announcement, the group has the following foreign currency contract outstanding:</t>
  </si>
  <si>
    <t>Currency</t>
  </si>
  <si>
    <t>Contracted Amounts</t>
  </si>
  <si>
    <t>Equivalent in RM</t>
  </si>
  <si>
    <t>Expiry Date</t>
  </si>
  <si>
    <t xml:space="preserve">Yen </t>
  </si>
  <si>
    <t>4 Nov 2001 - 13 Nov 2001</t>
  </si>
  <si>
    <t>(I)</t>
  </si>
  <si>
    <t>The foreign currency contract is a forward contract, therefore there is no instruments risk.</t>
  </si>
  <si>
    <t>(ii)</t>
  </si>
  <si>
    <t xml:space="preserve">The foreign currency contract is to hedge against the group's purchases denominated in foreign currency.  The contracted rates will be used to convert the Malaysian Ringgit to foreign currency. </t>
  </si>
  <si>
    <t>(iii)</t>
  </si>
  <si>
    <t>Transactions in foreign currencies are converted into Ringgit Malaysia at rates of exchange ruling at the transaction dates.</t>
  </si>
  <si>
    <t>15.</t>
  </si>
  <si>
    <t>Litigation</t>
  </si>
  <si>
    <t>There is no material litigation as at the date of this reporting.</t>
  </si>
  <si>
    <t>16.</t>
  </si>
  <si>
    <t>Segmental Reporting</t>
  </si>
  <si>
    <t>Profit/(Loss)            before taxation</t>
  </si>
  <si>
    <t>Total Assets</t>
  </si>
  <si>
    <t>By Activities</t>
  </si>
  <si>
    <t>Investment Holding</t>
  </si>
  <si>
    <t>Distribution of motor vehicles</t>
  </si>
  <si>
    <t>Group's share of associated companies result</t>
  </si>
  <si>
    <t>Consolidation Adjustments</t>
  </si>
  <si>
    <t xml:space="preserve">By Geographical </t>
  </si>
  <si>
    <t>Malaysia</t>
  </si>
  <si>
    <t>New Zealand</t>
  </si>
  <si>
    <t>17.</t>
  </si>
  <si>
    <t>Comments on Material Change in Quarterly Profits Before Taxation</t>
  </si>
  <si>
    <t>The group's profit before taxation for the current quarter ending 30th September  2001 is RM37.5 million as compared to the preceding quarter of RM28.1 million. The increase in profit for the current quarter as compared to the preceding quarter is mainly due to increased contribution from associate, favourable foreign exchange and increased volume of vehicles sold.</t>
  </si>
  <si>
    <t>4 of 5</t>
  </si>
  <si>
    <t>18.</t>
  </si>
  <si>
    <t>Review of Performance</t>
  </si>
  <si>
    <t xml:space="preserve">The increased volume of Daihatsu and Perodua vehicles sold and the weaker Yen have contributed to the increased profits for the current period under review  as compared to 3rd quarter of 2000 . </t>
  </si>
  <si>
    <t>19.</t>
  </si>
  <si>
    <t>Current Year Prospect</t>
  </si>
  <si>
    <t>20.</t>
  </si>
  <si>
    <t>Profit forecast</t>
  </si>
  <si>
    <t>The company did not issue any profit forecast for the year.</t>
  </si>
  <si>
    <t>21.</t>
  </si>
  <si>
    <t>Dividend</t>
  </si>
  <si>
    <t xml:space="preserve">The company paid an interim dividend of 10% less taxation in respect of the financial year ended 31 December 2001 amounting to RM 10,008,000 on 18 September 2001. ( 2000 - 10% interim dividend amounting RM10,008,000 was paid on 9 October 2000). </t>
  </si>
  <si>
    <t>The company did not declare any dividend during the current quarter  ( 3rd Quarter 2000 - Nil ).</t>
  </si>
  <si>
    <t xml:space="preserve">BY ORDER OF THE BOARD </t>
  </si>
  <si>
    <t>MBM RESOURCES BERHAD</t>
  </si>
  <si>
    <t>Shahrizat Othman</t>
  </si>
  <si>
    <t>Company Secretary</t>
  </si>
  <si>
    <t>Kuala Lumpur</t>
  </si>
  <si>
    <t>Dated : 15th November 2001</t>
  </si>
  <si>
    <t>5 of 5</t>
  </si>
  <si>
    <t>The 9 months results are encouraging . However, indications show the demand for motor vehicles has begun to soften. Barring any unforeseen circumstances, the company should continue to do better in the current year compared to the prior year.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</si>
</sst>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00"/>
    <numFmt numFmtId="166" formatCode="#,##0.0_);\(#,##0.0\)"/>
  </numFmts>
  <fonts count="13">
    <font>
      <sz val="10"/>
      <name val="Arial"/>
      <family val="0"/>
    </font>
    <font>
      <b/>
      <sz val="12"/>
      <name val="Arial"/>
      <family val="2"/>
    </font>
    <font>
      <sz val="9"/>
      <name val="Arial"/>
      <family val="2"/>
    </font>
    <font>
      <b/>
      <sz val="10"/>
      <name val="Arial"/>
      <family val="2"/>
    </font>
    <font>
      <b/>
      <sz val="9"/>
      <name val="Arial"/>
      <family val="2"/>
    </font>
    <font>
      <sz val="10"/>
      <name val="Book Antiqua"/>
      <family val="1"/>
    </font>
    <font>
      <b/>
      <sz val="10"/>
      <name val="Book Antiqua"/>
      <family val="1"/>
    </font>
    <font>
      <b/>
      <i/>
      <sz val="10"/>
      <name val="Book Antiqua"/>
      <family val="1"/>
    </font>
    <font>
      <b/>
      <i/>
      <sz val="9"/>
      <name val="Book Antiqua"/>
      <family val="1"/>
    </font>
    <font>
      <i/>
      <sz val="10"/>
      <name val="Book Antiqua"/>
      <family val="1"/>
    </font>
    <font>
      <sz val="10"/>
      <color indexed="10"/>
      <name val="Arial"/>
      <family val="2"/>
    </font>
    <font>
      <sz val="10"/>
      <color indexed="10"/>
      <name val="Book Antiqua"/>
      <family val="1"/>
    </font>
    <font>
      <b/>
      <sz val="10"/>
      <color indexed="10"/>
      <name val="Arial"/>
      <family val="2"/>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2">
    <xf numFmtId="0" fontId="0" fillId="0" borderId="0" xfId="0" applyAlignment="1">
      <alignment/>
    </xf>
    <xf numFmtId="0" fontId="1" fillId="0" borderId="0" xfId="0" applyFont="1" applyAlignment="1">
      <alignment/>
    </xf>
    <xf numFmtId="0" fontId="2" fillId="0" borderId="0" xfId="0" applyFont="1" applyAlignment="1">
      <alignment vertical="top"/>
    </xf>
    <xf numFmtId="0" fontId="0" fillId="0" borderId="0" xfId="0" applyAlignment="1">
      <alignment vertical="top"/>
    </xf>
    <xf numFmtId="0" fontId="3" fillId="0" borderId="0" xfId="0" applyFont="1" applyAlignment="1">
      <alignment/>
    </xf>
    <xf numFmtId="0" fontId="0" fillId="0" borderId="0" xfId="0" applyAlignment="1">
      <alignment/>
    </xf>
    <xf numFmtId="0" fontId="3"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right"/>
    </xf>
    <xf numFmtId="0" fontId="5" fillId="0" borderId="0" xfId="0" applyFont="1" applyAlignment="1" quotePrefix="1">
      <alignment horizontal="right"/>
    </xf>
    <xf numFmtId="0" fontId="5" fillId="0" borderId="0" xfId="0" applyFont="1" applyAlignment="1">
      <alignment/>
    </xf>
    <xf numFmtId="0" fontId="5" fillId="0" borderId="0" xfId="0" applyFont="1" applyAlignment="1">
      <alignment wrapText="1"/>
    </xf>
    <xf numFmtId="37" fontId="5" fillId="0" borderId="1" xfId="0" applyNumberFormat="1" applyFont="1" applyBorder="1" applyAlignment="1">
      <alignment vertical="center"/>
    </xf>
    <xf numFmtId="37" fontId="5" fillId="0" borderId="0" xfId="0" applyNumberFormat="1" applyFont="1" applyBorder="1" applyAlignment="1">
      <alignment vertical="center"/>
    </xf>
    <xf numFmtId="0" fontId="5" fillId="0" borderId="0" xfId="0" applyFont="1" applyAlignment="1">
      <alignment horizontal="right"/>
    </xf>
    <xf numFmtId="43" fontId="5" fillId="0" borderId="0" xfId="0" applyNumberFormat="1" applyFont="1" applyBorder="1" applyAlignment="1">
      <alignment vertical="center"/>
    </xf>
    <xf numFmtId="43" fontId="5" fillId="0" borderId="0" xfId="15" applyFont="1" applyBorder="1" applyAlignment="1">
      <alignment/>
    </xf>
    <xf numFmtId="43" fontId="5" fillId="0" borderId="0" xfId="15" applyFont="1" applyBorder="1" applyAlignment="1">
      <alignment vertical="center"/>
    </xf>
    <xf numFmtId="37" fontId="5" fillId="0" borderId="0" xfId="0" applyNumberFormat="1" applyFont="1" applyAlignment="1">
      <alignment/>
    </xf>
    <xf numFmtId="43" fontId="5" fillId="0" borderId="0" xfId="0" applyNumberFormat="1" applyFont="1" applyAlignment="1">
      <alignment/>
    </xf>
    <xf numFmtId="37" fontId="5" fillId="0" borderId="0" xfId="0" applyNumberFormat="1" applyFont="1" applyAlignment="1">
      <alignment/>
    </xf>
    <xf numFmtId="37" fontId="5" fillId="0" borderId="0" xfId="15" applyNumberFormat="1" applyFont="1" applyAlignment="1">
      <alignment horizontal="right"/>
    </xf>
    <xf numFmtId="37" fontId="5" fillId="0" borderId="0" xfId="0" applyNumberFormat="1" applyFont="1" applyBorder="1" applyAlignment="1">
      <alignment/>
    </xf>
    <xf numFmtId="37" fontId="5" fillId="0" borderId="0" xfId="0" applyNumberFormat="1" applyFont="1" applyBorder="1" applyAlignment="1">
      <alignment vertical="top"/>
    </xf>
    <xf numFmtId="41" fontId="5" fillId="0" borderId="0" xfId="0" applyNumberFormat="1" applyFont="1" applyAlignment="1">
      <alignment/>
    </xf>
    <xf numFmtId="0" fontId="5" fillId="0" borderId="0" xfId="0" applyFont="1" applyAlignment="1">
      <alignment vertical="top"/>
    </xf>
    <xf numFmtId="41" fontId="5" fillId="0" borderId="0" xfId="0" applyNumberFormat="1" applyFont="1" applyAlignment="1">
      <alignment/>
    </xf>
    <xf numFmtId="0" fontId="5" fillId="0" borderId="0" xfId="0" applyFont="1" applyAlignment="1">
      <alignment/>
    </xf>
    <xf numFmtId="43" fontId="5" fillId="0" borderId="2" xfId="15" applyNumberFormat="1" applyFont="1" applyBorder="1" applyAlignment="1">
      <alignment horizontal="right"/>
    </xf>
    <xf numFmtId="43" fontId="5" fillId="0" borderId="0" xfId="15" applyNumberFormat="1" applyFont="1" applyBorder="1" applyAlignment="1">
      <alignment horizontal="right"/>
    </xf>
    <xf numFmtId="43" fontId="5" fillId="0" borderId="0" xfId="0" applyNumberFormat="1" applyFont="1" applyAlignment="1">
      <alignment/>
    </xf>
    <xf numFmtId="16" fontId="0" fillId="0" borderId="0" xfId="0" applyNumberFormat="1" applyBorder="1" applyAlignment="1">
      <alignment horizontal="right" vertical="center"/>
    </xf>
    <xf numFmtId="37" fontId="6" fillId="0" borderId="0" xfId="0" applyNumberFormat="1" applyFont="1" applyBorder="1" applyAlignment="1">
      <alignment/>
    </xf>
    <xf numFmtId="37" fontId="6" fillId="0" borderId="0" xfId="0" applyNumberFormat="1" applyFont="1" applyAlignment="1">
      <alignment/>
    </xf>
    <xf numFmtId="41" fontId="6" fillId="0" borderId="0" xfId="15" applyNumberFormat="1" applyFont="1" applyAlignment="1">
      <alignment/>
    </xf>
    <xf numFmtId="0" fontId="5" fillId="0" borderId="0" xfId="0" applyFont="1" applyAlignment="1">
      <alignment horizontal="center" wrapText="1"/>
    </xf>
    <xf numFmtId="37" fontId="5" fillId="0" borderId="2" xfId="0" applyNumberFormat="1" applyFont="1" applyBorder="1" applyAlignment="1">
      <alignment/>
    </xf>
    <xf numFmtId="41" fontId="5" fillId="0" borderId="2" xfId="15" applyNumberFormat="1" applyFont="1" applyBorder="1" applyAlignment="1">
      <alignment wrapText="1"/>
    </xf>
    <xf numFmtId="41" fontId="5" fillId="0" borderId="0" xfId="0" applyNumberFormat="1" applyFont="1" applyBorder="1" applyAlignment="1">
      <alignment/>
    </xf>
    <xf numFmtId="41" fontId="5" fillId="0" borderId="2" xfId="0" applyNumberFormat="1" applyFont="1" applyBorder="1" applyAlignment="1">
      <alignment horizontal="right" wrapText="1"/>
    </xf>
    <xf numFmtId="41" fontId="5" fillId="0" borderId="2" xfId="0" applyNumberFormat="1" applyFont="1" applyBorder="1" applyAlignment="1">
      <alignment/>
    </xf>
    <xf numFmtId="37" fontId="5" fillId="0" borderId="0" xfId="0" applyNumberFormat="1" applyFont="1" applyAlignment="1">
      <alignment vertical="top"/>
    </xf>
    <xf numFmtId="37" fontId="5" fillId="0" borderId="2" xfId="0" applyNumberFormat="1" applyFont="1" applyBorder="1" applyAlignment="1">
      <alignment vertical="top"/>
    </xf>
    <xf numFmtId="41" fontId="5" fillId="0" borderId="2" xfId="0" applyNumberFormat="1" applyFont="1" applyBorder="1" applyAlignment="1">
      <alignment vertical="top"/>
    </xf>
    <xf numFmtId="43" fontId="5" fillId="0" borderId="0" xfId="15" applyFont="1" applyAlignment="1">
      <alignment horizontal="right"/>
    </xf>
    <xf numFmtId="37" fontId="5" fillId="0" borderId="0" xfId="0" applyNumberFormat="1" applyFont="1" applyAlignment="1">
      <alignment horizontal="right"/>
    </xf>
    <xf numFmtId="41" fontId="5" fillId="0" borderId="0" xfId="15" applyNumberFormat="1" applyFont="1" applyAlignment="1">
      <alignment horizontal="right"/>
    </xf>
    <xf numFmtId="43" fontId="5" fillId="0" borderId="0" xfId="15" applyFont="1" applyAlignment="1">
      <alignment/>
    </xf>
    <xf numFmtId="43" fontId="5" fillId="0" borderId="0" xfId="15" applyFont="1" applyAlignment="1">
      <alignment/>
    </xf>
    <xf numFmtId="43" fontId="5" fillId="0" borderId="0" xfId="15" applyFont="1" applyBorder="1" applyAlignment="1">
      <alignment horizontal="right"/>
    </xf>
    <xf numFmtId="37" fontId="5" fillId="0" borderId="0" xfId="0" applyNumberFormat="1" applyFont="1" applyBorder="1" applyAlignment="1">
      <alignment horizontal="right"/>
    </xf>
    <xf numFmtId="41" fontId="5" fillId="0" borderId="0" xfId="15" applyNumberFormat="1" applyFont="1" applyBorder="1" applyAlignment="1">
      <alignment horizontal="right"/>
    </xf>
    <xf numFmtId="0" fontId="5" fillId="0" borderId="0" xfId="0" applyFont="1" applyBorder="1" applyAlignment="1">
      <alignment/>
    </xf>
    <xf numFmtId="37" fontId="5" fillId="0" borderId="0" xfId="0" applyNumberFormat="1" applyFont="1" applyBorder="1" applyAlignment="1">
      <alignment wrapText="1"/>
    </xf>
    <xf numFmtId="37" fontId="6" fillId="0" borderId="0" xfId="0" applyNumberFormat="1" applyFont="1" applyAlignment="1">
      <alignment horizontal="right"/>
    </xf>
    <xf numFmtId="164" fontId="6" fillId="0" borderId="0" xfId="0" applyNumberFormat="1" applyFont="1" applyAlignment="1">
      <alignment horizontal="right"/>
    </xf>
    <xf numFmtId="164" fontId="5" fillId="0" borderId="0" xfId="0" applyNumberFormat="1" applyFont="1" applyAlignment="1">
      <alignment horizontal="right"/>
    </xf>
    <xf numFmtId="164" fontId="5" fillId="0" borderId="0" xfId="0" applyNumberFormat="1" applyFont="1" applyAlignment="1">
      <alignment horizontal="right" vertical="center" wrapText="1"/>
    </xf>
    <xf numFmtId="0" fontId="5" fillId="0" borderId="0" xfId="0" applyFont="1" applyAlignment="1">
      <alignment horizontal="right" vertical="center" wrapText="1"/>
    </xf>
    <xf numFmtId="164" fontId="5" fillId="0" borderId="0" xfId="0" applyNumberFormat="1" applyFont="1" applyAlignment="1">
      <alignment horizontal="right" vertical="center"/>
    </xf>
    <xf numFmtId="43" fontId="5" fillId="0" borderId="0" xfId="15" applyNumberFormat="1" applyFont="1" applyAlignment="1">
      <alignment horizontal="right"/>
    </xf>
    <xf numFmtId="39" fontId="5" fillId="0" borderId="0" xfId="0" applyNumberFormat="1" applyFont="1" applyAlignment="1">
      <alignment horizontal="right"/>
    </xf>
    <xf numFmtId="166" fontId="5" fillId="0" borderId="0" xfId="0" applyNumberFormat="1" applyFont="1" applyAlignment="1">
      <alignment horizontal="right"/>
    </xf>
    <xf numFmtId="0" fontId="0" fillId="0" borderId="0" xfId="0" applyFont="1" applyAlignment="1">
      <alignment/>
    </xf>
    <xf numFmtId="0" fontId="7"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39" fontId="0" fillId="0" borderId="0" xfId="0" applyNumberFormat="1" applyAlignment="1">
      <alignment horizontal="right"/>
    </xf>
    <xf numFmtId="0" fontId="8" fillId="0" borderId="0" xfId="0" applyFont="1" applyAlignment="1">
      <alignment/>
    </xf>
    <xf numFmtId="37" fontId="5" fillId="0" borderId="0" xfId="0" applyNumberFormat="1" applyFont="1" applyBorder="1" applyAlignment="1">
      <alignment horizontal="right" vertical="center"/>
    </xf>
    <xf numFmtId="0" fontId="9" fillId="0" borderId="0" xfId="0" applyFont="1" applyAlignment="1">
      <alignment vertical="top"/>
    </xf>
    <xf numFmtId="37" fontId="9" fillId="0" borderId="0" xfId="0" applyNumberFormat="1" applyFont="1" applyAlignment="1">
      <alignment horizontal="center" vertical="top"/>
    </xf>
    <xf numFmtId="39" fontId="5" fillId="0" borderId="0" xfId="0" applyNumberFormat="1" applyFont="1" applyAlignment="1">
      <alignment horizontal="center"/>
    </xf>
    <xf numFmtId="0" fontId="9" fillId="0" borderId="0" xfId="0" applyFont="1" applyAlignment="1">
      <alignment wrapText="1"/>
    </xf>
    <xf numFmtId="0" fontId="9" fillId="0" borderId="0" xfId="0" applyFont="1" applyAlignment="1">
      <alignment/>
    </xf>
    <xf numFmtId="37" fontId="9" fillId="0" borderId="0" xfId="0" applyNumberFormat="1" applyFont="1" applyAlignment="1">
      <alignment horizontal="center"/>
    </xf>
    <xf numFmtId="37" fontId="9" fillId="0" borderId="3" xfId="0" applyNumberFormat="1" applyFont="1" applyBorder="1" applyAlignment="1">
      <alignment horizontal="center"/>
    </xf>
    <xf numFmtId="37" fontId="5" fillId="0" borderId="0" xfId="0" applyNumberFormat="1" applyFont="1" applyBorder="1" applyAlignment="1">
      <alignment horizontal="center"/>
    </xf>
    <xf numFmtId="39" fontId="9" fillId="0" borderId="0" xfId="0" applyNumberFormat="1" applyFont="1" applyAlignment="1">
      <alignment horizontal="center"/>
    </xf>
    <xf numFmtId="0" fontId="0" fillId="0" borderId="0" xfId="0" applyFont="1" applyBorder="1" applyAlignment="1">
      <alignment/>
    </xf>
    <xf numFmtId="39" fontId="5" fillId="0" borderId="0" xfId="0" applyNumberFormat="1" applyFont="1" applyBorder="1" applyAlignment="1">
      <alignment horizontal="right"/>
    </xf>
    <xf numFmtId="39" fontId="0" fillId="0" borderId="0" xfId="0" applyNumberFormat="1" applyBorder="1" applyAlignment="1">
      <alignment horizontal="right"/>
    </xf>
    <xf numFmtId="0" fontId="0" fillId="0" borderId="0" xfId="0" applyBorder="1" applyAlignment="1">
      <alignment/>
    </xf>
    <xf numFmtId="166" fontId="0" fillId="0" borderId="0" xfId="0" applyNumberFormat="1" applyBorder="1" applyAlignment="1">
      <alignment/>
    </xf>
    <xf numFmtId="166" fontId="0" fillId="0" borderId="0" xfId="0" applyNumberFormat="1" applyBorder="1"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horizontal="right" wrapText="1"/>
    </xf>
    <xf numFmtId="0" fontId="3" fillId="0" borderId="0" xfId="0" applyFont="1" applyAlignment="1">
      <alignment horizontal="right"/>
    </xf>
    <xf numFmtId="0" fontId="6" fillId="0" borderId="0" xfId="0" applyFont="1" applyAlignment="1">
      <alignment horizontal="right"/>
    </xf>
    <xf numFmtId="0" fontId="0" fillId="0" borderId="0" xfId="0" applyFont="1" applyAlignment="1" quotePrefix="1">
      <alignment horizontal="right"/>
    </xf>
    <xf numFmtId="0" fontId="0" fillId="0" borderId="0" xfId="0" applyAlignment="1">
      <alignment horizontal="right"/>
    </xf>
    <xf numFmtId="0" fontId="10" fillId="0" borderId="0" xfId="0" applyFont="1" applyAlignment="1">
      <alignment horizontal="right"/>
    </xf>
    <xf numFmtId="37" fontId="0" fillId="0" borderId="0" xfId="0" applyNumberFormat="1" applyAlignment="1">
      <alignment horizontal="right"/>
    </xf>
    <xf numFmtId="37" fontId="10" fillId="0" borderId="0" xfId="0" applyNumberFormat="1" applyFont="1" applyAlignment="1">
      <alignment horizontal="right"/>
    </xf>
    <xf numFmtId="43" fontId="0" fillId="0" borderId="0" xfId="15" applyAlignment="1">
      <alignment horizontal="right"/>
    </xf>
    <xf numFmtId="43" fontId="10" fillId="0" borderId="0" xfId="15" applyFont="1" applyAlignment="1">
      <alignment horizontal="right"/>
    </xf>
    <xf numFmtId="0" fontId="0" fillId="0" borderId="0" xfId="0" applyFont="1" applyAlignment="1">
      <alignment horizontal="right"/>
    </xf>
    <xf numFmtId="37" fontId="0" fillId="0" borderId="0" xfId="0" applyNumberFormat="1" applyAlignment="1">
      <alignment/>
    </xf>
    <xf numFmtId="37" fontId="10" fillId="0" borderId="0" xfId="0" applyNumberFormat="1" applyFont="1" applyAlignment="1">
      <alignment/>
    </xf>
    <xf numFmtId="37" fontId="0" fillId="0" borderId="0" xfId="0" applyNumberFormat="1" applyFill="1" applyAlignment="1">
      <alignment/>
    </xf>
    <xf numFmtId="37" fontId="5" fillId="0" borderId="0" xfId="0" applyNumberFormat="1" applyFont="1" applyFill="1" applyAlignment="1">
      <alignment vertical="center"/>
    </xf>
    <xf numFmtId="37" fontId="5" fillId="0" borderId="0" xfId="0" applyNumberFormat="1" applyFont="1" applyAlignment="1">
      <alignment wrapText="1"/>
    </xf>
    <xf numFmtId="37" fontId="5" fillId="0" borderId="0" xfId="0" applyNumberFormat="1" applyFont="1" applyFill="1" applyAlignment="1">
      <alignment/>
    </xf>
    <xf numFmtId="37" fontId="0" fillId="0" borderId="0" xfId="0" applyNumberFormat="1" applyFill="1" applyAlignment="1">
      <alignment horizontal="left"/>
    </xf>
    <xf numFmtId="37" fontId="0" fillId="0" borderId="0" xfId="0" applyNumberFormat="1" applyAlignment="1">
      <alignment/>
    </xf>
    <xf numFmtId="37" fontId="5" fillId="0" borderId="0" xfId="0" applyNumberFormat="1" applyFont="1" applyFill="1" applyAlignment="1">
      <alignment horizontal="right" vertical="center"/>
    </xf>
    <xf numFmtId="37" fontId="5" fillId="0" borderId="0" xfId="0" applyNumberFormat="1" applyFont="1" applyAlignment="1">
      <alignment horizontal="right" wrapText="1"/>
    </xf>
    <xf numFmtId="37" fontId="5" fillId="0" borderId="0" xfId="0" applyNumberFormat="1" applyFont="1" applyFill="1" applyAlignment="1">
      <alignment horizontal="right"/>
    </xf>
    <xf numFmtId="37" fontId="10" fillId="0" borderId="0" xfId="0" applyNumberFormat="1" applyFont="1" applyAlignment="1">
      <alignment vertical="top"/>
    </xf>
    <xf numFmtId="37" fontId="10" fillId="0" borderId="3" xfId="0" applyNumberFormat="1" applyFont="1" applyBorder="1" applyAlignment="1">
      <alignment/>
    </xf>
    <xf numFmtId="37" fontId="5" fillId="0" borderId="3" xfId="0" applyNumberFormat="1" applyFont="1" applyBorder="1" applyAlignment="1">
      <alignment vertical="center"/>
    </xf>
    <xf numFmtId="37" fontId="0" fillId="0" borderId="0" xfId="0" applyNumberFormat="1" applyAlignment="1">
      <alignment vertical="top"/>
    </xf>
    <xf numFmtId="0" fontId="9" fillId="0" borderId="0" xfId="15" applyNumberFormat="1" applyFont="1" applyAlignment="1">
      <alignment/>
    </xf>
    <xf numFmtId="0" fontId="9" fillId="0" borderId="0" xfId="15" applyNumberFormat="1" applyFont="1" applyAlignment="1">
      <alignment horizontal="left" indent="1"/>
    </xf>
    <xf numFmtId="37" fontId="5" fillId="0" borderId="0" xfId="0" applyNumberFormat="1" applyFont="1" applyFill="1" applyBorder="1" applyAlignment="1">
      <alignment/>
    </xf>
    <xf numFmtId="37" fontId="0" fillId="0" borderId="0" xfId="0" applyNumberFormat="1" applyFill="1" applyBorder="1" applyAlignment="1">
      <alignment/>
    </xf>
    <xf numFmtId="37" fontId="10" fillId="0" borderId="0" xfId="0" applyNumberFormat="1" applyFont="1" applyFill="1" applyBorder="1" applyAlignment="1">
      <alignment/>
    </xf>
    <xf numFmtId="37" fontId="0" fillId="0" borderId="0" xfId="15" applyNumberFormat="1" applyAlignment="1">
      <alignment horizontal="right"/>
    </xf>
    <xf numFmtId="37" fontId="10" fillId="0" borderId="3" xfId="0" applyNumberFormat="1" applyFont="1" applyBorder="1" applyAlignment="1">
      <alignment horizontal="right"/>
    </xf>
    <xf numFmtId="37" fontId="5" fillId="0" borderId="3" xfId="15" applyNumberFormat="1" applyFont="1" applyBorder="1" applyAlignment="1">
      <alignment horizontal="right" vertical="center"/>
    </xf>
    <xf numFmtId="37" fontId="5" fillId="0" borderId="0" xfId="0" applyNumberFormat="1" applyFont="1" applyBorder="1" applyAlignment="1">
      <alignment horizontal="right" wrapText="1"/>
    </xf>
    <xf numFmtId="37" fontId="5" fillId="0" borderId="3" xfId="15" applyNumberFormat="1" applyFont="1" applyBorder="1" applyAlignment="1">
      <alignment horizontal="right"/>
    </xf>
    <xf numFmtId="37" fontId="10" fillId="0" borderId="0" xfId="0" applyNumberFormat="1" applyFont="1" applyFill="1" applyAlignment="1">
      <alignment/>
    </xf>
    <xf numFmtId="39" fontId="0" fillId="0" borderId="0" xfId="0" applyNumberFormat="1" applyAlignment="1">
      <alignment/>
    </xf>
    <xf numFmtId="39" fontId="10" fillId="0" borderId="0" xfId="0" applyNumberFormat="1" applyFont="1" applyAlignment="1">
      <alignment/>
    </xf>
    <xf numFmtId="39" fontId="5" fillId="0" borderId="0" xfId="0" applyNumberFormat="1" applyFont="1" applyAlignment="1">
      <alignment/>
    </xf>
    <xf numFmtId="39" fontId="0" fillId="0" borderId="0" xfId="0" applyNumberFormat="1" applyBorder="1" applyAlignment="1">
      <alignment/>
    </xf>
    <xf numFmtId="0" fontId="3" fillId="0" borderId="0" xfId="0" applyFont="1" applyAlignment="1">
      <alignment/>
    </xf>
    <xf numFmtId="0" fontId="3" fillId="0" borderId="0" xfId="0" applyFont="1" applyAlignment="1" quotePrefix="1">
      <alignment horizontal="right"/>
    </xf>
    <xf numFmtId="0" fontId="4" fillId="0" borderId="0" xfId="0" applyFont="1" applyAlignment="1">
      <alignment horizontal="center" wrapText="1"/>
    </xf>
    <xf numFmtId="37" fontId="0" fillId="0" borderId="0" xfId="0" applyNumberFormat="1" applyFont="1" applyAlignment="1">
      <alignment horizontal="right"/>
    </xf>
    <xf numFmtId="37" fontId="5" fillId="0" borderId="0" xfId="0" applyNumberFormat="1" applyFont="1" applyAlignment="1">
      <alignment horizontal="right" vertical="top"/>
    </xf>
    <xf numFmtId="37" fontId="0" fillId="0" borderId="0" xfId="0" applyNumberFormat="1" applyBorder="1" applyAlignment="1">
      <alignment horizontal="center"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0" fontId="0" fillId="0" borderId="0" xfId="0" applyFont="1" applyAlignment="1">
      <alignment wrapText="1"/>
    </xf>
    <xf numFmtId="0" fontId="10" fillId="0" borderId="0" xfId="0" applyFont="1" applyAlignment="1">
      <alignment/>
    </xf>
    <xf numFmtId="0" fontId="11" fillId="0" borderId="0" xfId="0" applyFont="1" applyAlignment="1">
      <alignment/>
    </xf>
    <xf numFmtId="0" fontId="5"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xf>
    <xf numFmtId="0" fontId="10" fillId="0" borderId="0" xfId="0" applyFont="1" applyAlignment="1">
      <alignment wrapText="1"/>
    </xf>
    <xf numFmtId="0" fontId="10" fillId="0" borderId="0" xfId="0" applyFont="1" applyAlignment="1">
      <alignment vertical="top"/>
    </xf>
    <xf numFmtId="0" fontId="0" fillId="0" borderId="0" xfId="0" applyAlignment="1">
      <alignment vertical="top" wrapText="1"/>
    </xf>
    <xf numFmtId="0" fontId="3" fillId="0" borderId="0" xfId="0" applyFont="1" applyAlignment="1">
      <alignment horizontal="right" wrapText="1"/>
    </xf>
    <xf numFmtId="0" fontId="0" fillId="0" borderId="0" xfId="0" applyAlignment="1">
      <alignment horizontal="center"/>
    </xf>
    <xf numFmtId="0" fontId="0" fillId="0" borderId="0" xfId="0" applyFont="1" applyBorder="1" applyAlignment="1">
      <alignment wrapText="1"/>
    </xf>
    <xf numFmtId="37" fontId="0" fillId="0" borderId="0" xfId="0" applyNumberFormat="1" applyFont="1" applyAlignment="1">
      <alignment/>
    </xf>
    <xf numFmtId="0" fontId="0" fillId="0" borderId="0" xfId="0" applyFont="1" applyBorder="1" applyAlignment="1">
      <alignment horizontal="right" wrapText="1"/>
    </xf>
    <xf numFmtId="0" fontId="5" fillId="0" borderId="0" xfId="0" applyFont="1" applyBorder="1" applyAlignment="1">
      <alignment wrapText="1"/>
    </xf>
    <xf numFmtId="37" fontId="0" fillId="0" borderId="0" xfId="0" applyNumberFormat="1" applyBorder="1" applyAlignment="1">
      <alignment/>
    </xf>
    <xf numFmtId="37" fontId="0" fillId="0" borderId="0" xfId="0" applyNumberFormat="1" applyBorder="1" applyAlignment="1">
      <alignment/>
    </xf>
    <xf numFmtId="0" fontId="10" fillId="0" borderId="0" xfId="0" applyFont="1" applyAlignment="1">
      <alignment/>
    </xf>
    <xf numFmtId="37" fontId="5" fillId="0" borderId="4" xfId="0" applyNumberFormat="1" applyFont="1" applyBorder="1" applyAlignment="1">
      <alignment horizontal="center" wrapText="1"/>
    </xf>
    <xf numFmtId="0" fontId="5" fillId="0" borderId="5" xfId="0" applyFont="1" applyBorder="1" applyAlignment="1">
      <alignment horizontal="center" wrapText="1"/>
    </xf>
    <xf numFmtId="0" fontId="10" fillId="0" borderId="0"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xf>
    <xf numFmtId="0" fontId="11" fillId="0" borderId="6" xfId="0" applyFont="1" applyBorder="1" applyAlignment="1">
      <alignment horizontal="center" wrapText="1"/>
    </xf>
    <xf numFmtId="0" fontId="11" fillId="0" borderId="8" xfId="0" applyFont="1" applyBorder="1" applyAlignment="1">
      <alignment horizontal="center"/>
    </xf>
    <xf numFmtId="0" fontId="11" fillId="0" borderId="7" xfId="0" applyFont="1" applyBorder="1" applyAlignment="1">
      <alignment horizontal="center"/>
    </xf>
    <xf numFmtId="37" fontId="10" fillId="0" borderId="0" xfId="0" applyNumberFormat="1" applyFont="1" applyBorder="1" applyAlignment="1">
      <alignment horizontal="center"/>
    </xf>
    <xf numFmtId="0" fontId="12" fillId="0" borderId="0" xfId="0" applyFont="1" applyAlignment="1">
      <alignment horizontal="right"/>
    </xf>
    <xf numFmtId="0" fontId="10" fillId="0" borderId="9" xfId="0" applyFont="1" applyBorder="1" applyAlignment="1">
      <alignment horizontal="left"/>
    </xf>
    <xf numFmtId="43" fontId="5" fillId="0" borderId="0" xfId="15" applyFont="1" applyBorder="1" applyAlignment="1">
      <alignment/>
    </xf>
    <xf numFmtId="0" fontId="10" fillId="0" borderId="10" xfId="0" applyFont="1" applyBorder="1" applyAlignment="1">
      <alignment/>
    </xf>
    <xf numFmtId="0" fontId="10" fillId="0" borderId="9" xfId="0" applyFont="1" applyBorder="1" applyAlignment="1">
      <alignment horizontal="center" wrapText="1"/>
    </xf>
    <xf numFmtId="0" fontId="10" fillId="0" borderId="9" xfId="0" applyFont="1" applyBorder="1" applyAlignment="1">
      <alignment horizontal="center"/>
    </xf>
    <xf numFmtId="0" fontId="10" fillId="0" borderId="2"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left"/>
    </xf>
    <xf numFmtId="0" fontId="10" fillId="0" borderId="0" xfId="0" applyFont="1" applyBorder="1" applyAlignment="1">
      <alignment/>
    </xf>
    <xf numFmtId="0" fontId="10" fillId="0" borderId="0" xfId="0" applyFont="1" applyBorder="1" applyAlignment="1">
      <alignment horizontal="center" wrapText="1"/>
    </xf>
    <xf numFmtId="0" fontId="0" fillId="0" borderId="0" xfId="0" applyFont="1" applyAlignment="1">
      <alignment horizontal="center"/>
    </xf>
    <xf numFmtId="0" fontId="11" fillId="0" borderId="0" xfId="0" applyFont="1" applyAlignment="1">
      <alignment vertical="top"/>
    </xf>
    <xf numFmtId="0" fontId="3" fillId="0" borderId="0" xfId="0" applyFont="1" applyAlignment="1">
      <alignment horizontal="right" vertical="top"/>
    </xf>
    <xf numFmtId="37" fontId="5" fillId="0" borderId="2" xfId="0" applyNumberFormat="1" applyFont="1" applyBorder="1" applyAlignment="1">
      <alignment horizontal="right"/>
    </xf>
    <xf numFmtId="37" fontId="5" fillId="0" borderId="2" xfId="0" applyNumberFormat="1" applyFont="1" applyBorder="1" applyAlignment="1">
      <alignment/>
    </xf>
    <xf numFmtId="37" fontId="0" fillId="0" borderId="0" xfId="0" applyNumberFormat="1" applyBorder="1" applyAlignment="1">
      <alignment horizontal="right"/>
    </xf>
    <xf numFmtId="43" fontId="5" fillId="0" borderId="2" xfId="15" applyFont="1" applyBorder="1" applyAlignment="1">
      <alignment horizontal="right"/>
    </xf>
    <xf numFmtId="37" fontId="5" fillId="0" borderId="2" xfId="15" applyNumberFormat="1" applyFont="1" applyBorder="1" applyAlignment="1">
      <alignment horizontal="right"/>
    </xf>
    <xf numFmtId="37" fontId="5" fillId="0" borderId="3" xfId="0" applyNumberFormat="1" applyFont="1" applyBorder="1" applyAlignment="1">
      <alignment horizontal="right"/>
    </xf>
    <xf numFmtId="37" fontId="5" fillId="0" borderId="0" xfId="15" applyNumberFormat="1" applyFont="1" applyBorder="1" applyAlignment="1">
      <alignment horizontal="right"/>
    </xf>
    <xf numFmtId="37" fontId="5" fillId="0" borderId="8" xfId="0" applyNumberFormat="1" applyFont="1" applyBorder="1" applyAlignment="1">
      <alignment horizontal="right"/>
    </xf>
    <xf numFmtId="37" fontId="5" fillId="0" borderId="3" xfId="0" applyNumberFormat="1" applyFont="1" applyBorder="1" applyAlignment="1">
      <alignment/>
    </xf>
    <xf numFmtId="0" fontId="0" fillId="0" borderId="0" xfId="0" applyFont="1" applyAlignment="1">
      <alignment vertical="top" wrapText="1"/>
    </xf>
    <xf numFmtId="0" fontId="0" fillId="0" borderId="0" xfId="0" applyFont="1" applyAlignment="1">
      <alignment/>
    </xf>
    <xf numFmtId="0" fontId="0" fillId="0" borderId="0" xfId="0" applyFont="1" applyAlignment="1">
      <alignment vertical="top"/>
    </xf>
    <xf numFmtId="0" fontId="5" fillId="0" borderId="0" xfId="0" applyFont="1" applyAlignment="1">
      <alignment horizontal="left" vertical="top"/>
    </xf>
    <xf numFmtId="0" fontId="0" fillId="0" borderId="0" xfId="0" applyAlignment="1">
      <alignment horizontal="left" vertical="top"/>
    </xf>
    <xf numFmtId="0" fontId="0" fillId="0" borderId="0" xfId="0" applyAlignment="1">
      <alignment horizontal="right" vertical="center" wrapText="1"/>
    </xf>
    <xf numFmtId="0" fontId="5" fillId="0" borderId="0" xfId="0" applyFont="1" applyAlignment="1">
      <alignment vertical="top" wrapText="1"/>
    </xf>
    <xf numFmtId="37" fontId="0" fillId="0" borderId="0" xfId="15" applyNumberFormat="1" applyAlignment="1">
      <alignment wrapText="1"/>
    </xf>
    <xf numFmtId="0" fontId="0" fillId="0" borderId="0" xfId="0" applyAlignment="1">
      <alignment horizontal="right" vertical="center"/>
    </xf>
    <xf numFmtId="37" fontId="5" fillId="0" borderId="4" xfId="0" applyNumberFormat="1" applyFont="1" applyBorder="1" applyAlignment="1">
      <alignment horizontal="center" wrapText="1"/>
    </xf>
    <xf numFmtId="37" fontId="5" fillId="0" borderId="0" xfId="0" applyNumberFormat="1" applyFont="1" applyBorder="1" applyAlignment="1">
      <alignment horizontal="center" wrapText="1"/>
    </xf>
    <xf numFmtId="37" fontId="5" fillId="0" borderId="11" xfId="0" applyNumberFormat="1" applyFont="1" applyBorder="1" applyAlignment="1">
      <alignment horizontal="center" wrapText="1"/>
    </xf>
    <xf numFmtId="37" fontId="5" fillId="0" borderId="4" xfId="0" applyNumberFormat="1" applyFont="1" applyBorder="1" applyAlignment="1">
      <alignment horizontal="center"/>
    </xf>
    <xf numFmtId="37" fontId="5" fillId="0" borderId="0" xfId="0" applyNumberFormat="1" applyFont="1" applyBorder="1" applyAlignment="1">
      <alignment horizontal="center"/>
    </xf>
    <xf numFmtId="37" fontId="5" fillId="0" borderId="11" xfId="0" applyNumberFormat="1" applyFont="1" applyBorder="1" applyAlignment="1">
      <alignment horizontal="center"/>
    </xf>
    <xf numFmtId="0" fontId="5" fillId="0" borderId="0" xfId="0" applyFont="1" applyBorder="1" applyAlignment="1">
      <alignment horizontal="left"/>
    </xf>
    <xf numFmtId="0" fontId="5"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5" xfId="0" applyFont="1" applyBorder="1" applyAlignment="1">
      <alignment horizontal="center"/>
    </xf>
    <xf numFmtId="0" fontId="5" fillId="0" borderId="14" xfId="0" applyFont="1" applyBorder="1" applyAlignment="1">
      <alignment horizontal="center"/>
    </xf>
    <xf numFmtId="0" fontId="5" fillId="0" borderId="3" xfId="0" applyFont="1" applyBorder="1" applyAlignment="1">
      <alignment wrapText="1"/>
    </xf>
    <xf numFmtId="43" fontId="5" fillId="0" borderId="3" xfId="15" applyFont="1" applyBorder="1" applyAlignment="1">
      <alignment/>
    </xf>
    <xf numFmtId="43" fontId="5" fillId="0" borderId="2" xfId="15" applyFont="1" applyBorder="1" applyAlignment="1">
      <alignment horizontal="center" wrapText="1"/>
    </xf>
    <xf numFmtId="43" fontId="0" fillId="0" borderId="0" xfId="15" applyFont="1" applyAlignment="1">
      <alignment/>
    </xf>
    <xf numFmtId="0" fontId="5" fillId="0" borderId="2" xfId="0" applyFont="1" applyBorder="1" applyAlignment="1">
      <alignment wrapText="1"/>
    </xf>
    <xf numFmtId="43" fontId="0" fillId="0" borderId="2" xfId="15" applyFont="1" applyBorder="1" applyAlignment="1">
      <alignment horizontal="right"/>
    </xf>
    <xf numFmtId="43" fontId="5" fillId="0" borderId="0" xfId="15" applyFont="1" applyAlignment="1">
      <alignment/>
    </xf>
    <xf numFmtId="0" fontId="0" fillId="0" borderId="0" xfId="0" applyAlignment="1">
      <alignment horizontal="right" vertical="top"/>
    </xf>
    <xf numFmtId="0" fontId="0" fillId="0" borderId="0" xfId="0" applyAlignment="1">
      <alignment horizontal="right" vertical="top" wrapText="1"/>
    </xf>
    <xf numFmtId="0" fontId="0" fillId="0" borderId="0" xfId="0" applyAlignment="1">
      <alignment horizontal="right" wrapText="1"/>
    </xf>
    <xf numFmtId="0" fontId="5" fillId="0" borderId="0" xfId="0" applyFont="1" applyBorder="1" applyAlignment="1">
      <alignment horizontal="left" vertical="top" wrapText="1"/>
    </xf>
    <xf numFmtId="0" fontId="0" fillId="0" borderId="0" xfId="0" applyFont="1" applyAlignment="1">
      <alignment vertical="top" wrapText="1"/>
    </xf>
    <xf numFmtId="0" fontId="5" fillId="0" borderId="4" xfId="0" applyFont="1" applyBorder="1" applyAlignment="1">
      <alignment horizontal="center" wrapText="1"/>
    </xf>
    <xf numFmtId="0" fontId="5" fillId="0" borderId="11" xfId="0" applyFont="1" applyBorder="1" applyAlignment="1">
      <alignment horizontal="center" wrapText="1"/>
    </xf>
    <xf numFmtId="37" fontId="5" fillId="0" borderId="2" xfId="0" applyNumberFormat="1" applyFont="1" applyBorder="1" applyAlignment="1">
      <alignment wrapText="1"/>
    </xf>
    <xf numFmtId="37" fontId="5" fillId="0" borderId="0" xfId="15" applyNumberFormat="1" applyFont="1" applyAlignment="1">
      <alignment wrapText="1"/>
    </xf>
    <xf numFmtId="43" fontId="5" fillId="0" borderId="2" xfId="15" applyFont="1" applyBorder="1" applyAlignment="1">
      <alignment wrapText="1"/>
    </xf>
    <xf numFmtId="37" fontId="5" fillId="0" borderId="2" xfId="0" applyNumberFormat="1" applyFont="1" applyBorder="1" applyAlignment="1">
      <alignment horizontal="right"/>
    </xf>
    <xf numFmtId="0" fontId="3" fillId="0" borderId="0" xfId="0" applyFont="1" applyAlignment="1">
      <alignment horizontal="right" wrapText="1"/>
    </xf>
    <xf numFmtId="0" fontId="3" fillId="0" borderId="0" xfId="0" applyFont="1" applyAlignment="1">
      <alignment horizontal="right" vertical="top" wrapText="1"/>
    </xf>
    <xf numFmtId="37" fontId="9" fillId="0" borderId="0" xfId="0" applyNumberFormat="1" applyFont="1" applyBorder="1" applyAlignment="1">
      <alignment horizontal="center"/>
    </xf>
    <xf numFmtId="16" fontId="0" fillId="0" borderId="0" xfId="0" applyNumberFormat="1" applyBorder="1" applyAlignment="1">
      <alignment horizontal="right" vertical="center" wrapText="1"/>
    </xf>
    <xf numFmtId="0" fontId="0" fillId="0" borderId="0" xfId="0" applyAlignment="1">
      <alignment horizontal="right" vertical="center" wrapText="1"/>
    </xf>
    <xf numFmtId="0" fontId="5" fillId="0" borderId="0" xfId="0" applyFont="1" applyAlignment="1">
      <alignment horizontal="left" vertical="top" wrapText="1"/>
    </xf>
    <xf numFmtId="0" fontId="5"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Font="1" applyAlignment="1">
      <alignment wrapText="1"/>
    </xf>
    <xf numFmtId="37" fontId="5" fillId="0" borderId="3" xfId="0" applyNumberFormat="1" applyFont="1" applyBorder="1" applyAlignment="1">
      <alignment horizontal="right"/>
    </xf>
    <xf numFmtId="37" fontId="5" fillId="0" borderId="3" xfId="0" applyNumberFormat="1" applyFont="1" applyBorder="1" applyAlignment="1">
      <alignment horizontal="right" wrapText="1"/>
    </xf>
    <xf numFmtId="37" fontId="5" fillId="0" borderId="3" xfId="0" applyNumberFormat="1" applyFont="1" applyBorder="1" applyAlignment="1">
      <alignment wrapText="1"/>
    </xf>
    <xf numFmtId="37" fontId="5" fillId="0" borderId="8" xfId="0" applyNumberFormat="1" applyFont="1" applyBorder="1" applyAlignment="1">
      <alignment horizontal="right" wrapText="1"/>
    </xf>
    <xf numFmtId="0" fontId="5" fillId="0" borderId="0" xfId="0" applyFont="1" applyAlignment="1">
      <alignment wrapText="1"/>
    </xf>
    <xf numFmtId="37" fontId="5" fillId="0" borderId="2" xfId="0" applyNumberFormat="1" applyFont="1" applyBorder="1" applyAlignment="1">
      <alignment horizontal="right" wrapText="1"/>
    </xf>
    <xf numFmtId="37" fontId="5" fillId="0" borderId="0" xfId="15" applyNumberFormat="1" applyFont="1" applyBorder="1" applyAlignment="1">
      <alignment horizontal="right" wrapText="1"/>
    </xf>
    <xf numFmtId="37" fontId="5" fillId="0" borderId="0" xfId="0" applyNumberFormat="1" applyFont="1" applyBorder="1" applyAlignment="1">
      <alignment horizontal="right" wrapText="1"/>
    </xf>
    <xf numFmtId="37" fontId="5" fillId="0" borderId="8" xfId="15" applyNumberFormat="1" applyFont="1" applyBorder="1" applyAlignment="1">
      <alignment horizontal="right" wrapText="1"/>
    </xf>
    <xf numFmtId="37" fontId="5" fillId="0" borderId="8" xfId="0" applyNumberFormat="1" applyFont="1" applyBorder="1" applyAlignment="1">
      <alignment wrapText="1"/>
    </xf>
    <xf numFmtId="43" fontId="5" fillId="0" borderId="2" xfId="15" applyFont="1" applyBorder="1" applyAlignment="1">
      <alignment horizontal="right" wrapText="1"/>
    </xf>
    <xf numFmtId="43" fontId="5" fillId="0" borderId="2" xfId="0" applyNumberFormat="1" applyFont="1" applyBorder="1" applyAlignment="1">
      <alignment horizontal="right"/>
    </xf>
    <xf numFmtId="37" fontId="5" fillId="0" borderId="0" xfId="0" applyNumberFormat="1" applyFont="1" applyAlignment="1">
      <alignment horizontal="right" wrapText="1"/>
    </xf>
    <xf numFmtId="37" fontId="5" fillId="0" borderId="0" xfId="0" applyNumberFormat="1" applyFont="1" applyAlignment="1">
      <alignment wrapText="1"/>
    </xf>
    <xf numFmtId="37" fontId="5" fillId="0" borderId="0" xfId="0" applyNumberFormat="1" applyFont="1" applyAlignment="1">
      <alignment horizontal="right"/>
    </xf>
    <xf numFmtId="37" fontId="5" fillId="0" borderId="8" xfId="15" applyNumberFormat="1" applyFont="1" applyBorder="1" applyAlignment="1">
      <alignment wrapText="1"/>
    </xf>
    <xf numFmtId="16" fontId="0" fillId="0" borderId="0" xfId="0" applyNumberFormat="1" applyBorder="1" applyAlignment="1">
      <alignment horizontal="right" vertical="center"/>
    </xf>
    <xf numFmtId="37" fontId="5" fillId="0" borderId="0" xfId="0" applyNumberFormat="1" applyFont="1" applyAlignment="1">
      <alignment horizontal="right" vertical="top"/>
    </xf>
    <xf numFmtId="37" fontId="5" fillId="0" borderId="3" xfId="0" applyNumberFormat="1" applyFont="1" applyBorder="1" applyAlignment="1">
      <alignment horizontal="right" vertical="center"/>
    </xf>
    <xf numFmtId="0" fontId="5" fillId="0" borderId="0" xfId="0" applyFont="1" applyAlignment="1">
      <alignment horizontal="left" wrapText="1" indent="1"/>
    </xf>
    <xf numFmtId="43" fontId="5" fillId="0" borderId="0" xfId="15" applyFont="1" applyAlignment="1">
      <alignment horizontal="right"/>
    </xf>
    <xf numFmtId="0" fontId="5" fillId="0" borderId="0" xfId="0" applyFont="1" applyAlignment="1">
      <alignment horizontal="left" wrapText="1"/>
    </xf>
    <xf numFmtId="0" fontId="5" fillId="0" borderId="0" xfId="0" applyFont="1" applyAlignment="1">
      <alignment horizontal="left" indent="1"/>
    </xf>
    <xf numFmtId="0" fontId="4" fillId="0" borderId="0" xfId="0" applyFont="1" applyAlignment="1">
      <alignment horizontal="right"/>
    </xf>
    <xf numFmtId="0" fontId="2" fillId="0" borderId="0" xfId="0" applyFont="1" applyAlignment="1">
      <alignment horizontal="right"/>
    </xf>
    <xf numFmtId="0" fontId="4" fillId="0" borderId="0" xfId="0" applyFont="1" applyAlignment="1">
      <alignment horizontal="right" wrapText="1"/>
    </xf>
    <xf numFmtId="0" fontId="2" fillId="0" borderId="0" xfId="0" applyFont="1" applyAlignment="1">
      <alignment horizontal="right" wrapText="1"/>
    </xf>
    <xf numFmtId="37" fontId="5" fillId="0" borderId="0" xfId="0" applyNumberFormat="1" applyFont="1" applyAlignment="1">
      <alignment vertical="top"/>
    </xf>
    <xf numFmtId="37" fontId="5" fillId="0" borderId="0" xfId="0" applyNumberFormat="1" applyFont="1" applyAlignment="1">
      <alignment/>
    </xf>
    <xf numFmtId="39" fontId="5" fillId="0" borderId="0" xfId="0" applyNumberFormat="1" applyFont="1" applyAlignment="1">
      <alignment/>
    </xf>
    <xf numFmtId="37" fontId="5" fillId="0" borderId="3" xfId="0" applyNumberFormat="1" applyFont="1" applyBorder="1" applyAlignment="1">
      <alignment vertical="center" wrapText="1"/>
    </xf>
    <xf numFmtId="37" fontId="5" fillId="0" borderId="0" xfId="0" applyNumberFormat="1" applyFont="1" applyFill="1" applyAlignment="1">
      <alignment vertical="center" wrapText="1"/>
    </xf>
    <xf numFmtId="37" fontId="5" fillId="0" borderId="0" xfId="0" applyNumberFormat="1" applyFont="1" applyAlignment="1">
      <alignment vertical="center" wrapText="1"/>
    </xf>
    <xf numFmtId="0" fontId="6" fillId="0" borderId="0" xfId="0" applyFont="1" applyAlignment="1">
      <alignment horizontal="right" wrapText="1"/>
    </xf>
    <xf numFmtId="0" fontId="3" fillId="0" borderId="0" xfId="0" applyFont="1" applyAlignment="1">
      <alignment horizontal="right"/>
    </xf>
    <xf numFmtId="0" fontId="5" fillId="0" borderId="0" xfId="0" applyFont="1" applyAlignment="1">
      <alignment horizontal="right"/>
    </xf>
    <xf numFmtId="39" fontId="0" fillId="0" borderId="0" xfId="0" applyNumberFormat="1" applyAlignment="1">
      <alignment horizontal="right" vertical="center"/>
    </xf>
    <xf numFmtId="0" fontId="0" fillId="0" borderId="0" xfId="0" applyAlignment="1">
      <alignment horizontal="right" vertical="center"/>
    </xf>
    <xf numFmtId="0" fontId="6" fillId="0" borderId="0" xfId="0" applyFont="1" applyAlignment="1">
      <alignment wrapText="1"/>
    </xf>
    <xf numFmtId="0" fontId="6" fillId="0" borderId="0" xfId="0" applyFont="1" applyAlignment="1">
      <alignment/>
    </xf>
    <xf numFmtId="164" fontId="5" fillId="0" borderId="0" xfId="0" applyNumberFormat="1" applyFont="1" applyAlignment="1">
      <alignment horizontal="right" vertical="center" wrapText="1"/>
    </xf>
    <xf numFmtId="0" fontId="5" fillId="0" borderId="0" xfId="0" applyFont="1" applyAlignment="1">
      <alignment horizontal="right" vertical="center" wrapText="1"/>
    </xf>
    <xf numFmtId="0" fontId="5" fillId="0" borderId="0" xfId="0" applyFont="1" applyAlignment="1">
      <alignment vertical="center" wrapText="1"/>
    </xf>
    <xf numFmtId="43" fontId="5" fillId="0" borderId="0" xfId="15" applyNumberFormat="1" applyFont="1" applyAlignment="1">
      <alignment horizontal="right" vertical="center"/>
    </xf>
    <xf numFmtId="43" fontId="5" fillId="0" borderId="0" xfId="15" applyNumberFormat="1" applyFont="1" applyAlignment="1">
      <alignment horizontal="right" vertical="center" wrapText="1"/>
    </xf>
    <xf numFmtId="43" fontId="5" fillId="0" borderId="0" xfId="0" applyNumberFormat="1" applyFont="1" applyAlignment="1">
      <alignment horizontal="right" vertical="center" wrapText="1"/>
    </xf>
    <xf numFmtId="165" fontId="5" fillId="0" borderId="0" xfId="0" applyNumberFormat="1" applyFont="1" applyAlignment="1">
      <alignment horizontal="right" vertical="center"/>
    </xf>
    <xf numFmtId="37" fontId="6" fillId="0" borderId="8" xfId="0" applyNumberFormat="1" applyFont="1" applyBorder="1" applyAlignment="1">
      <alignment vertical="center"/>
    </xf>
    <xf numFmtId="0" fontId="6" fillId="0" borderId="1" xfId="0" applyFont="1" applyBorder="1" applyAlignment="1">
      <alignment vertical="center"/>
    </xf>
    <xf numFmtId="41" fontId="6" fillId="0" borderId="8" xfId="0" applyNumberFormat="1" applyFont="1" applyBorder="1" applyAlignment="1">
      <alignment vertical="center" wrapText="1"/>
    </xf>
    <xf numFmtId="41" fontId="6" fillId="0" borderId="1" xfId="0" applyNumberFormat="1" applyFont="1" applyBorder="1" applyAlignment="1">
      <alignment vertical="center" wrapText="1"/>
    </xf>
    <xf numFmtId="41" fontId="5" fillId="0" borderId="8" xfId="0" applyNumberFormat="1" applyFont="1" applyBorder="1" applyAlignment="1">
      <alignment vertical="top" wrapText="1"/>
    </xf>
    <xf numFmtId="41" fontId="5" fillId="0" borderId="0" xfId="0" applyNumberFormat="1" applyFont="1" applyAlignment="1">
      <alignment vertical="top" wrapText="1"/>
    </xf>
    <xf numFmtId="41" fontId="5" fillId="0" borderId="0" xfId="0" applyNumberFormat="1" applyFont="1" applyBorder="1" applyAlignment="1">
      <alignment vertical="top" wrapText="1"/>
    </xf>
    <xf numFmtId="37" fontId="6" fillId="0" borderId="8" xfId="0" applyNumberFormat="1" applyFont="1" applyBorder="1" applyAlignment="1">
      <alignment vertical="top"/>
    </xf>
    <xf numFmtId="37" fontId="6" fillId="0" borderId="0" xfId="0" applyNumberFormat="1" applyFont="1" applyBorder="1" applyAlignment="1">
      <alignment vertical="top"/>
    </xf>
    <xf numFmtId="41" fontId="6" fillId="0" borderId="8" xfId="0" applyNumberFormat="1" applyFont="1" applyBorder="1" applyAlignment="1">
      <alignment vertical="top" wrapText="1"/>
    </xf>
    <xf numFmtId="41" fontId="6" fillId="0" borderId="0" xfId="0" applyNumberFormat="1" applyFont="1" applyBorder="1" applyAlignment="1">
      <alignment vertical="top" wrapText="1"/>
    </xf>
    <xf numFmtId="37" fontId="5" fillId="0" borderId="0" xfId="0" applyNumberFormat="1" applyFont="1" applyBorder="1" applyAlignment="1">
      <alignment vertical="top"/>
    </xf>
    <xf numFmtId="41" fontId="6" fillId="0" borderId="8" xfId="15" applyNumberFormat="1" applyFont="1" applyBorder="1" applyAlignment="1">
      <alignment horizontal="right" vertical="top" wrapText="1"/>
    </xf>
    <xf numFmtId="41" fontId="6" fillId="0" borderId="0" xfId="15" applyNumberFormat="1" applyFont="1" applyAlignment="1">
      <alignment horizontal="right" vertical="top" wrapText="1"/>
    </xf>
    <xf numFmtId="41" fontId="6" fillId="0" borderId="8" xfId="15" applyNumberFormat="1" applyFont="1" applyBorder="1" applyAlignment="1">
      <alignment vertical="top" wrapText="1"/>
    </xf>
    <xf numFmtId="41" fontId="6" fillId="0" borderId="0" xfId="15" applyNumberFormat="1" applyFont="1" applyBorder="1" applyAlignment="1">
      <alignment vertical="top" wrapText="1"/>
    </xf>
    <xf numFmtId="37" fontId="6" fillId="0" borderId="0" xfId="0" applyNumberFormat="1" applyFont="1" applyAlignment="1">
      <alignment vertical="top"/>
    </xf>
    <xf numFmtId="41" fontId="6" fillId="0" borderId="0" xfId="0" applyNumberFormat="1" applyFont="1" applyAlignment="1">
      <alignment vertical="top" wrapText="1"/>
    </xf>
    <xf numFmtId="0" fontId="6" fillId="0" borderId="0" xfId="0" applyFont="1" applyAlignment="1">
      <alignment vertical="top"/>
    </xf>
    <xf numFmtId="41" fontId="5" fillId="0" borderId="0" xfId="15" applyNumberFormat="1" applyFont="1" applyBorder="1" applyAlignment="1">
      <alignment vertical="top" wrapText="1"/>
    </xf>
    <xf numFmtId="0" fontId="5" fillId="0" borderId="0" xfId="0" applyFont="1" applyAlignment="1">
      <alignment vertical="top"/>
    </xf>
    <xf numFmtId="0" fontId="4" fillId="0" borderId="0" xfId="0" applyFont="1" applyAlignment="1">
      <alignment horizontal="right" vertical="top" wrapText="1"/>
    </xf>
    <xf numFmtId="0" fontId="4" fillId="0" borderId="0" xfId="0" applyFont="1" applyAlignment="1">
      <alignment horizontal="center"/>
    </xf>
    <xf numFmtId="0" fontId="4"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0</xdr:rowOff>
    </xdr:from>
    <xdr:to>
      <xdr:col>9</xdr:col>
      <xdr:colOff>742950</xdr:colOff>
      <xdr:row>6</xdr:row>
      <xdr:rowOff>0</xdr:rowOff>
    </xdr:to>
    <xdr:sp>
      <xdr:nvSpPr>
        <xdr:cNvPr id="1" name="Line 1"/>
        <xdr:cNvSpPr>
          <a:spLocks/>
        </xdr:cNvSpPr>
      </xdr:nvSpPr>
      <xdr:spPr>
        <a:xfrm>
          <a:off x="3181350" y="1009650"/>
          <a:ext cx="1781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178</xdr:row>
      <xdr:rowOff>0</xdr:rowOff>
    </xdr:from>
    <xdr:to>
      <xdr:col>8</xdr:col>
      <xdr:colOff>0</xdr:colOff>
      <xdr:row>178</xdr:row>
      <xdr:rowOff>0</xdr:rowOff>
    </xdr:to>
    <xdr:sp>
      <xdr:nvSpPr>
        <xdr:cNvPr id="2" name="Line 2"/>
        <xdr:cNvSpPr>
          <a:spLocks/>
        </xdr:cNvSpPr>
      </xdr:nvSpPr>
      <xdr:spPr>
        <a:xfrm>
          <a:off x="3133725" y="29060775"/>
          <a:ext cx="981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178</xdr:row>
      <xdr:rowOff>0</xdr:rowOff>
    </xdr:from>
    <xdr:to>
      <xdr:col>11</xdr:col>
      <xdr:colOff>0</xdr:colOff>
      <xdr:row>178</xdr:row>
      <xdr:rowOff>0</xdr:rowOff>
    </xdr:to>
    <xdr:sp>
      <xdr:nvSpPr>
        <xdr:cNvPr id="3" name="Line 3"/>
        <xdr:cNvSpPr>
          <a:spLocks/>
        </xdr:cNvSpPr>
      </xdr:nvSpPr>
      <xdr:spPr>
        <a:xfrm flipV="1">
          <a:off x="4248150" y="29060775"/>
          <a:ext cx="895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13</xdr:col>
      <xdr:colOff>876300</xdr:colOff>
      <xdr:row>6</xdr:row>
      <xdr:rowOff>0</xdr:rowOff>
    </xdr:to>
    <xdr:sp>
      <xdr:nvSpPr>
        <xdr:cNvPr id="4" name="Line 4"/>
        <xdr:cNvSpPr>
          <a:spLocks/>
        </xdr:cNvSpPr>
      </xdr:nvSpPr>
      <xdr:spPr>
        <a:xfrm flipV="1">
          <a:off x="5143500" y="1009650"/>
          <a:ext cx="1857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92</xdr:row>
      <xdr:rowOff>0</xdr:rowOff>
    </xdr:from>
    <xdr:to>
      <xdr:col>10</xdr:col>
      <xdr:colOff>0</xdr:colOff>
      <xdr:row>100</xdr:row>
      <xdr:rowOff>0</xdr:rowOff>
    </xdr:to>
    <xdr:sp>
      <xdr:nvSpPr>
        <xdr:cNvPr id="5" name="Rectangle 5"/>
        <xdr:cNvSpPr>
          <a:spLocks/>
        </xdr:cNvSpPr>
      </xdr:nvSpPr>
      <xdr:spPr>
        <a:xfrm>
          <a:off x="4057650" y="14944725"/>
          <a:ext cx="1038225" cy="1371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99</xdr:row>
      <xdr:rowOff>0</xdr:rowOff>
    </xdr:from>
    <xdr:to>
      <xdr:col>10</xdr:col>
      <xdr:colOff>0</xdr:colOff>
      <xdr:row>99</xdr:row>
      <xdr:rowOff>0</xdr:rowOff>
    </xdr:to>
    <xdr:sp>
      <xdr:nvSpPr>
        <xdr:cNvPr id="6" name="Line 6"/>
        <xdr:cNvSpPr>
          <a:spLocks/>
        </xdr:cNvSpPr>
      </xdr:nvSpPr>
      <xdr:spPr>
        <a:xfrm>
          <a:off x="4086225" y="161448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92</xdr:row>
      <xdr:rowOff>0</xdr:rowOff>
    </xdr:from>
    <xdr:to>
      <xdr:col>14</xdr:col>
      <xdr:colOff>0</xdr:colOff>
      <xdr:row>100</xdr:row>
      <xdr:rowOff>0</xdr:rowOff>
    </xdr:to>
    <xdr:sp>
      <xdr:nvSpPr>
        <xdr:cNvPr id="7" name="Rectangle 7"/>
        <xdr:cNvSpPr>
          <a:spLocks/>
        </xdr:cNvSpPr>
      </xdr:nvSpPr>
      <xdr:spPr>
        <a:xfrm>
          <a:off x="6029325" y="14944725"/>
          <a:ext cx="1143000" cy="1371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99</xdr:row>
      <xdr:rowOff>0</xdr:rowOff>
    </xdr:from>
    <xdr:to>
      <xdr:col>14</xdr:col>
      <xdr:colOff>0</xdr:colOff>
      <xdr:row>99</xdr:row>
      <xdr:rowOff>0</xdr:rowOff>
    </xdr:to>
    <xdr:sp>
      <xdr:nvSpPr>
        <xdr:cNvPr id="8" name="Line 8"/>
        <xdr:cNvSpPr>
          <a:spLocks/>
        </xdr:cNvSpPr>
      </xdr:nvSpPr>
      <xdr:spPr>
        <a:xfrm flipV="1">
          <a:off x="6029325" y="1614487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102</xdr:row>
      <xdr:rowOff>0</xdr:rowOff>
    </xdr:from>
    <xdr:to>
      <xdr:col>10</xdr:col>
      <xdr:colOff>9525</xdr:colOff>
      <xdr:row>110</xdr:row>
      <xdr:rowOff>0</xdr:rowOff>
    </xdr:to>
    <xdr:sp>
      <xdr:nvSpPr>
        <xdr:cNvPr id="9" name="Rectangle 9"/>
        <xdr:cNvSpPr>
          <a:spLocks/>
        </xdr:cNvSpPr>
      </xdr:nvSpPr>
      <xdr:spPr>
        <a:xfrm>
          <a:off x="4048125" y="16649700"/>
          <a:ext cx="1057275" cy="1371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102</xdr:row>
      <xdr:rowOff>0</xdr:rowOff>
    </xdr:from>
    <xdr:to>
      <xdr:col>14</xdr:col>
      <xdr:colOff>0</xdr:colOff>
      <xdr:row>110</xdr:row>
      <xdr:rowOff>9525</xdr:rowOff>
    </xdr:to>
    <xdr:sp>
      <xdr:nvSpPr>
        <xdr:cNvPr id="10" name="Rectangle 10"/>
        <xdr:cNvSpPr>
          <a:spLocks/>
        </xdr:cNvSpPr>
      </xdr:nvSpPr>
      <xdr:spPr>
        <a:xfrm>
          <a:off x="6029325" y="16649700"/>
          <a:ext cx="1143000" cy="1381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109</xdr:row>
      <xdr:rowOff>0</xdr:rowOff>
    </xdr:from>
    <xdr:to>
      <xdr:col>10</xdr:col>
      <xdr:colOff>9525</xdr:colOff>
      <xdr:row>109</xdr:row>
      <xdr:rowOff>0</xdr:rowOff>
    </xdr:to>
    <xdr:sp>
      <xdr:nvSpPr>
        <xdr:cNvPr id="11" name="Line 11"/>
        <xdr:cNvSpPr>
          <a:spLocks/>
        </xdr:cNvSpPr>
      </xdr:nvSpPr>
      <xdr:spPr>
        <a:xfrm>
          <a:off x="4048125" y="178498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109</xdr:row>
      <xdr:rowOff>9525</xdr:rowOff>
    </xdr:from>
    <xdr:to>
      <xdr:col>14</xdr:col>
      <xdr:colOff>0</xdr:colOff>
      <xdr:row>109</xdr:row>
      <xdr:rowOff>9525</xdr:rowOff>
    </xdr:to>
    <xdr:sp>
      <xdr:nvSpPr>
        <xdr:cNvPr id="12" name="Line 12"/>
        <xdr:cNvSpPr>
          <a:spLocks/>
        </xdr:cNvSpPr>
      </xdr:nvSpPr>
      <xdr:spPr>
        <a:xfrm flipV="1">
          <a:off x="6029325" y="1785937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124</xdr:row>
      <xdr:rowOff>0</xdr:rowOff>
    </xdr:from>
    <xdr:to>
      <xdr:col>10</xdr:col>
      <xdr:colOff>19050</xdr:colOff>
      <xdr:row>124</xdr:row>
      <xdr:rowOff>0</xdr:rowOff>
    </xdr:to>
    <xdr:sp>
      <xdr:nvSpPr>
        <xdr:cNvPr id="13" name="Line 13"/>
        <xdr:cNvSpPr>
          <a:spLocks/>
        </xdr:cNvSpPr>
      </xdr:nvSpPr>
      <xdr:spPr>
        <a:xfrm>
          <a:off x="4067175" y="20431125"/>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124</xdr:row>
      <xdr:rowOff>0</xdr:rowOff>
    </xdr:from>
    <xdr:to>
      <xdr:col>14</xdr:col>
      <xdr:colOff>0</xdr:colOff>
      <xdr:row>124</xdr:row>
      <xdr:rowOff>0</xdr:rowOff>
    </xdr:to>
    <xdr:sp>
      <xdr:nvSpPr>
        <xdr:cNvPr id="14" name="Line 14"/>
        <xdr:cNvSpPr>
          <a:spLocks/>
        </xdr:cNvSpPr>
      </xdr:nvSpPr>
      <xdr:spPr>
        <a:xfrm flipV="1">
          <a:off x="6038850" y="2043112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77</xdr:row>
      <xdr:rowOff>0</xdr:rowOff>
    </xdr:from>
    <xdr:to>
      <xdr:col>13</xdr:col>
      <xdr:colOff>590550</xdr:colOff>
      <xdr:row>77</xdr:row>
      <xdr:rowOff>0</xdr:rowOff>
    </xdr:to>
    <xdr:sp>
      <xdr:nvSpPr>
        <xdr:cNvPr id="15" name="Line 15"/>
        <xdr:cNvSpPr>
          <a:spLocks/>
        </xdr:cNvSpPr>
      </xdr:nvSpPr>
      <xdr:spPr>
        <a:xfrm>
          <a:off x="28575" y="12668250"/>
          <a:ext cx="668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152</xdr:row>
      <xdr:rowOff>0</xdr:rowOff>
    </xdr:from>
    <xdr:to>
      <xdr:col>13</xdr:col>
      <xdr:colOff>581025</xdr:colOff>
      <xdr:row>152</xdr:row>
      <xdr:rowOff>0</xdr:rowOff>
    </xdr:to>
    <xdr:sp>
      <xdr:nvSpPr>
        <xdr:cNvPr id="16" name="Line 16"/>
        <xdr:cNvSpPr>
          <a:spLocks/>
        </xdr:cNvSpPr>
      </xdr:nvSpPr>
      <xdr:spPr>
        <a:xfrm>
          <a:off x="28575" y="24984075"/>
          <a:ext cx="667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233</xdr:row>
      <xdr:rowOff>0</xdr:rowOff>
    </xdr:from>
    <xdr:to>
      <xdr:col>13</xdr:col>
      <xdr:colOff>590550</xdr:colOff>
      <xdr:row>233</xdr:row>
      <xdr:rowOff>0</xdr:rowOff>
    </xdr:to>
    <xdr:sp>
      <xdr:nvSpPr>
        <xdr:cNvPr id="17" name="Line 17"/>
        <xdr:cNvSpPr>
          <a:spLocks/>
        </xdr:cNvSpPr>
      </xdr:nvSpPr>
      <xdr:spPr>
        <a:xfrm>
          <a:off x="9525" y="38100000"/>
          <a:ext cx="670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316</xdr:row>
      <xdr:rowOff>9525</xdr:rowOff>
    </xdr:from>
    <xdr:to>
      <xdr:col>13</xdr:col>
      <xdr:colOff>561975</xdr:colOff>
      <xdr:row>316</xdr:row>
      <xdr:rowOff>9525</xdr:rowOff>
    </xdr:to>
    <xdr:sp>
      <xdr:nvSpPr>
        <xdr:cNvPr id="18" name="Line 18"/>
        <xdr:cNvSpPr>
          <a:spLocks/>
        </xdr:cNvSpPr>
      </xdr:nvSpPr>
      <xdr:spPr>
        <a:xfrm flipV="1">
          <a:off x="0" y="50558700"/>
          <a:ext cx="668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394</xdr:row>
      <xdr:rowOff>0</xdr:rowOff>
    </xdr:from>
    <xdr:to>
      <xdr:col>13</xdr:col>
      <xdr:colOff>523875</xdr:colOff>
      <xdr:row>394</xdr:row>
      <xdr:rowOff>0</xdr:rowOff>
    </xdr:to>
    <xdr:sp>
      <xdr:nvSpPr>
        <xdr:cNvPr id="19" name="Line 19"/>
        <xdr:cNvSpPr>
          <a:spLocks/>
        </xdr:cNvSpPr>
      </xdr:nvSpPr>
      <xdr:spPr>
        <a:xfrm>
          <a:off x="28575" y="62903100"/>
          <a:ext cx="661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85</xdr:row>
      <xdr:rowOff>47625</xdr:rowOff>
    </xdr:from>
    <xdr:to>
      <xdr:col>10</xdr:col>
      <xdr:colOff>0</xdr:colOff>
      <xdr:row>85</xdr:row>
      <xdr:rowOff>47625</xdr:rowOff>
    </xdr:to>
    <xdr:sp>
      <xdr:nvSpPr>
        <xdr:cNvPr id="20" name="Line 20"/>
        <xdr:cNvSpPr>
          <a:spLocks/>
        </xdr:cNvSpPr>
      </xdr:nvSpPr>
      <xdr:spPr>
        <a:xfrm>
          <a:off x="4057650" y="13792200"/>
          <a:ext cx="1038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714375</xdr:colOff>
      <xdr:row>85</xdr:row>
      <xdr:rowOff>47625</xdr:rowOff>
    </xdr:from>
    <xdr:to>
      <xdr:col>14</xdr:col>
      <xdr:colOff>9525</xdr:colOff>
      <xdr:row>85</xdr:row>
      <xdr:rowOff>47625</xdr:rowOff>
    </xdr:to>
    <xdr:sp>
      <xdr:nvSpPr>
        <xdr:cNvPr id="21" name="Line 21"/>
        <xdr:cNvSpPr>
          <a:spLocks/>
        </xdr:cNvSpPr>
      </xdr:nvSpPr>
      <xdr:spPr>
        <a:xfrm>
          <a:off x="5857875" y="13792200"/>
          <a:ext cx="1323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126</xdr:row>
      <xdr:rowOff>0</xdr:rowOff>
    </xdr:from>
    <xdr:to>
      <xdr:col>10</xdr:col>
      <xdr:colOff>0</xdr:colOff>
      <xdr:row>126</xdr:row>
      <xdr:rowOff>0</xdr:rowOff>
    </xdr:to>
    <xdr:sp>
      <xdr:nvSpPr>
        <xdr:cNvPr id="22" name="Line 22"/>
        <xdr:cNvSpPr>
          <a:spLocks/>
        </xdr:cNvSpPr>
      </xdr:nvSpPr>
      <xdr:spPr>
        <a:xfrm>
          <a:off x="4067175" y="2077402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126</xdr:row>
      <xdr:rowOff>0</xdr:rowOff>
    </xdr:from>
    <xdr:to>
      <xdr:col>14</xdr:col>
      <xdr:colOff>0</xdr:colOff>
      <xdr:row>126</xdr:row>
      <xdr:rowOff>0</xdr:rowOff>
    </xdr:to>
    <xdr:sp>
      <xdr:nvSpPr>
        <xdr:cNvPr id="23" name="Line 23"/>
        <xdr:cNvSpPr>
          <a:spLocks/>
        </xdr:cNvSpPr>
      </xdr:nvSpPr>
      <xdr:spPr>
        <a:xfrm>
          <a:off x="6038850" y="2077402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BMR\QTR%20Report\2001\MBMR-3rd%20Q'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BMR\QTR%20Report\2001\1stQ'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c150\my%20documents\MBMR\QTR%20Report\4thQ'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SE"/>
      <sheetName val="QTR"/>
      <sheetName val="ANALYSIS"/>
      <sheetName val="G-Q3-01"/>
      <sheetName val="Graph"/>
      <sheetName val="CONSOLED"/>
      <sheetName val="Entries"/>
      <sheetName val="1999"/>
      <sheetName val="Eps"/>
      <sheetName val="SegmRpt"/>
      <sheetName val="CF-1,2,3"/>
      <sheetName val="CF-7"/>
      <sheetName val="C-7-1"/>
      <sheetName val="CF-1,2,3 FA"/>
      <sheetName val="C-7"/>
      <sheetName val="CF-22"/>
      <sheetName val="C-4(MBMI)"/>
      <sheetName val="C-4(CMC) "/>
      <sheetName val="DMSB-BS"/>
      <sheetName val="DMSB-ACC"/>
      <sheetName val="C-4(DMSB)"/>
      <sheetName val="ACC-MBMI"/>
      <sheetName val="C-4(MBM-I)"/>
      <sheetName val="C-4(AS)"/>
      <sheetName val="C-4(351)"/>
      <sheetName val="C-4(CMC)"/>
      <sheetName val="C-4(CMC) (2)"/>
      <sheetName val="C-4(Perodua) "/>
      <sheetName val="C-4(Perodua)"/>
      <sheetName val="Associates"/>
      <sheetName val="1999-Assoc"/>
    </sheetNames>
    <sheetDataSet>
      <sheetData sheetId="1">
        <row r="6">
          <cell r="AJ6">
            <v>145369</v>
          </cell>
          <cell r="AK6">
            <v>402009</v>
          </cell>
          <cell r="AU6">
            <v>176577</v>
          </cell>
          <cell r="AW6">
            <v>456309</v>
          </cell>
        </row>
        <row r="8">
          <cell r="AJ8">
            <v>0</v>
          </cell>
          <cell r="AK8">
            <v>1271</v>
          </cell>
          <cell r="AS8">
            <v>0</v>
          </cell>
        </row>
        <row r="9">
          <cell r="AJ9">
            <v>55</v>
          </cell>
          <cell r="AK9">
            <v>208</v>
          </cell>
          <cell r="AU9">
            <v>106</v>
          </cell>
          <cell r="AW9">
            <v>235</v>
          </cell>
        </row>
        <row r="11">
          <cell r="AJ11">
            <v>7796</v>
          </cell>
          <cell r="AK11">
            <v>26038</v>
          </cell>
          <cell r="AW11">
            <v>34239</v>
          </cell>
        </row>
        <row r="14">
          <cell r="AJ14">
            <v>-1008</v>
          </cell>
          <cell r="AK14">
            <v>-3311</v>
          </cell>
          <cell r="AU14">
            <v>-688</v>
          </cell>
          <cell r="AW14">
            <v>-2642</v>
          </cell>
        </row>
        <row r="15">
          <cell r="AJ15">
            <v>-635</v>
          </cell>
          <cell r="AK15">
            <v>-1906</v>
          </cell>
          <cell r="AU15">
            <v>-525</v>
          </cell>
          <cell r="AW15">
            <v>-1433</v>
          </cell>
        </row>
        <row r="19">
          <cell r="AJ19">
            <v>6153</v>
          </cell>
          <cell r="AK19">
            <v>20821</v>
          </cell>
          <cell r="AU19">
            <v>11351</v>
          </cell>
          <cell r="AW19">
            <v>30164</v>
          </cell>
        </row>
        <row r="20">
          <cell r="AJ20">
            <v>8643</v>
          </cell>
          <cell r="AK20">
            <v>21512</v>
          </cell>
          <cell r="AU20">
            <v>26132</v>
          </cell>
          <cell r="AW20">
            <v>51201</v>
          </cell>
        </row>
        <row r="21">
          <cell r="AK21">
            <v>42333</v>
          </cell>
          <cell r="AW21">
            <v>81365</v>
          </cell>
        </row>
        <row r="23">
          <cell r="AU23">
            <v>-5219</v>
          </cell>
          <cell r="AW23">
            <v>-13195</v>
          </cell>
        </row>
        <row r="24">
          <cell r="AU24">
            <v>-333</v>
          </cell>
          <cell r="AW24">
            <v>-857</v>
          </cell>
        </row>
        <row r="25">
          <cell r="AJ25">
            <v>-2872</v>
          </cell>
          <cell r="AK25">
            <v>-10238</v>
          </cell>
          <cell r="AU25">
            <v>-5552</v>
          </cell>
          <cell r="AW25">
            <v>-14052</v>
          </cell>
        </row>
        <row r="26">
          <cell r="AK26">
            <v>32095</v>
          </cell>
          <cell r="AW26">
            <v>67313</v>
          </cell>
        </row>
        <row r="27">
          <cell r="AJ27">
            <v>-1258</v>
          </cell>
          <cell r="AK27">
            <v>-4524</v>
          </cell>
          <cell r="AU27">
            <v>-4300</v>
          </cell>
          <cell r="AW27">
            <v>-9682</v>
          </cell>
        </row>
        <row r="28">
          <cell r="AK28">
            <v>27571</v>
          </cell>
        </row>
        <row r="36">
          <cell r="K36">
            <v>0.11070223221696274</v>
          </cell>
          <cell r="M36">
            <v>0.3357769815098471</v>
          </cell>
          <cell r="Y36">
            <v>0.19878371269081346</v>
          </cell>
          <cell r="AA36">
            <v>0.41461450405771993</v>
          </cell>
        </row>
      </sheetData>
      <sheetData sheetId="5">
        <row r="135">
          <cell r="S135">
            <v>64367</v>
          </cell>
        </row>
        <row r="136">
          <cell r="S136">
            <v>39401</v>
          </cell>
        </row>
        <row r="137">
          <cell r="S137">
            <v>9325</v>
          </cell>
        </row>
        <row r="138">
          <cell r="S138">
            <v>49465</v>
          </cell>
        </row>
        <row r="140">
          <cell r="S140">
            <v>11</v>
          </cell>
        </row>
        <row r="144">
          <cell r="S144">
            <v>9812</v>
          </cell>
        </row>
        <row r="145">
          <cell r="S145">
            <v>41169</v>
          </cell>
        </row>
        <row r="146">
          <cell r="S146">
            <v>7447</v>
          </cell>
        </row>
        <row r="147">
          <cell r="S147">
            <v>1014</v>
          </cell>
        </row>
        <row r="148">
          <cell r="S148">
            <v>13874</v>
          </cell>
        </row>
        <row r="149">
          <cell r="S149">
            <v>0</v>
          </cell>
        </row>
        <row r="154">
          <cell r="S154">
            <v>23381</v>
          </cell>
        </row>
        <row r="155">
          <cell r="S155">
            <v>67326</v>
          </cell>
        </row>
        <row r="156">
          <cell r="S156">
            <v>285592</v>
          </cell>
        </row>
        <row r="159">
          <cell r="S159">
            <v>0</v>
          </cell>
        </row>
        <row r="162">
          <cell r="S162">
            <v>-54524</v>
          </cell>
        </row>
        <row r="171">
          <cell r="S171">
            <v>107908</v>
          </cell>
        </row>
        <row r="172">
          <cell r="S172">
            <v>-70</v>
          </cell>
        </row>
        <row r="174">
          <cell r="S174">
            <v>30319</v>
          </cell>
        </row>
        <row r="175">
          <cell r="S175">
            <v>124558</v>
          </cell>
        </row>
        <row r="177">
          <cell r="S177">
            <v>9315</v>
          </cell>
        </row>
      </sheetData>
      <sheetData sheetId="9">
        <row r="9">
          <cell r="C9">
            <v>489429045</v>
          </cell>
          <cell r="F9">
            <v>67460925</v>
          </cell>
          <cell r="I9">
            <v>583111611.07756</v>
          </cell>
        </row>
        <row r="10">
          <cell r="F10">
            <v>474006.62</v>
          </cell>
          <cell r="I10">
            <v>67834648.5986</v>
          </cell>
        </row>
        <row r="14">
          <cell r="F14">
            <v>51200620.631</v>
          </cell>
        </row>
        <row r="17">
          <cell r="F17">
            <v>-37770837.64853693</v>
          </cell>
        </row>
        <row r="22">
          <cell r="C22">
            <v>33120000</v>
          </cell>
          <cell r="F22">
            <v>33049648.62</v>
          </cell>
          <cell r="I22">
            <v>416167440.67616004</v>
          </cell>
        </row>
        <row r="23">
          <cell r="C23">
            <v>456309045</v>
          </cell>
          <cell r="F23">
            <v>34885283</v>
          </cell>
          <cell r="I23">
            <v>234778819</v>
          </cell>
        </row>
        <row r="27">
          <cell r="F27">
            <v>51200620.631</v>
          </cell>
        </row>
        <row r="30">
          <cell r="F30">
            <v>-37770837.64853693</v>
          </cell>
          <cell r="I30">
            <v>-112077682.0209956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9"/>
      <sheetName val="Sheet4"/>
      <sheetName val="KLSE"/>
      <sheetName val="QTR"/>
      <sheetName val="Analysis"/>
      <sheetName val="Eps"/>
      <sheetName val="SegmRpt"/>
      <sheetName val="CF-1,2,3"/>
      <sheetName val="CF-7"/>
      <sheetName val="C-7-1"/>
      <sheetName val="CF-1,2,3 FA"/>
      <sheetName val="C-7"/>
      <sheetName val="CF-22"/>
      <sheetName val="C-4(MBMI)"/>
      <sheetName val="DMSB-BS"/>
      <sheetName val="DMSB-ACC"/>
      <sheetName val="C-4(DMSB)"/>
      <sheetName val="C-4(MBM-I)"/>
      <sheetName val="C-4(AS)"/>
      <sheetName val="C-4(CMC) "/>
      <sheetName val="C-4(351)"/>
      <sheetName val="C-4(CMC)"/>
      <sheetName val="C-4(CMC) (2)"/>
      <sheetName val="C-4(Perodua) "/>
      <sheetName val="C-4(Perodua)"/>
      <sheetName val="Associates"/>
      <sheetName val="1999-Assoc"/>
    </sheetNames>
    <sheetDataSet>
      <sheetData sheetId="7">
        <row r="90">
          <cell r="Q90">
            <v>139000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LSE"/>
      <sheetName val="QTR"/>
      <sheetName val="SUM"/>
      <sheetName val="Cor-P&amp;L"/>
      <sheetName val="CONS-P&amp;L,BS"/>
      <sheetName val="INV-Asso"/>
      <sheetName val="Analysis"/>
      <sheetName val="Compare"/>
      <sheetName val="SEGMENTAL"/>
      <sheetName val="DMSB"/>
      <sheetName val="PERO2"/>
      <sheetName val="MBMI"/>
      <sheetName val="AS"/>
      <sheetName val="CMC"/>
      <sheetName val="ACC-DMSB"/>
      <sheetName val="DMSB-BS"/>
      <sheetName val="HP"/>
      <sheetName val="ACC-BVI"/>
      <sheetName val="ACC-CMC"/>
      <sheetName val="ACC-MBMI"/>
      <sheetName val="ACC-PERO2"/>
      <sheetName val="Sheet7"/>
      <sheetName val="Sheet6"/>
      <sheetName val="Sheet3"/>
    </sheetNames>
    <sheetDataSet>
      <sheetData sheetId="4">
        <row r="165">
          <cell r="K165">
            <v>-1230912.8900000001</v>
          </cell>
        </row>
        <row r="166">
          <cell r="K166">
            <v>-429697.92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5"/>
  <sheetViews>
    <sheetView tabSelected="1" zoomScale="75" zoomScaleNormal="75" workbookViewId="0" topLeftCell="A208">
      <selection activeCell="B228" sqref="B228"/>
    </sheetView>
  </sheetViews>
  <sheetFormatPr defaultColWidth="9.140625" defaultRowHeight="12.75"/>
  <cols>
    <col min="1" max="1" width="3.00390625" style="0" customWidth="1"/>
    <col min="2" max="2" width="3.421875" style="0" customWidth="1"/>
    <col min="3" max="3" width="5.7109375" style="0" customWidth="1"/>
    <col min="4" max="4" width="7.57421875" style="0" customWidth="1"/>
    <col min="5" max="5" width="26.28125" style="0" customWidth="1"/>
    <col min="6" max="6" width="1.57421875" style="0" customWidth="1"/>
    <col min="7" max="7" width="13.28125" style="0" customWidth="1"/>
    <col min="8" max="8" width="0.85546875" style="0" customWidth="1"/>
    <col min="9" max="9" width="1.57421875" style="0" customWidth="1"/>
    <col min="10" max="10" width="13.140625" style="0" customWidth="1"/>
    <col min="11" max="11" width="0.71875" style="0" customWidth="1"/>
    <col min="12" max="12" width="13.28125" style="0" customWidth="1"/>
    <col min="13" max="13" width="1.421875" style="0" customWidth="1"/>
    <col min="14" max="14" width="15.7109375" style="0" customWidth="1"/>
  </cols>
  <sheetData>
    <row r="1" ht="15.75">
      <c r="A1" s="1" t="s">
        <v>0</v>
      </c>
    </row>
    <row r="2" spans="1:14" ht="12.75">
      <c r="A2" s="2" t="s">
        <v>1</v>
      </c>
      <c r="B2" s="2"/>
      <c r="C2" s="2"/>
      <c r="D2" s="2"/>
      <c r="E2" s="2"/>
      <c r="F2" s="2"/>
      <c r="G2" s="2"/>
      <c r="H2" s="2"/>
      <c r="I2" s="2"/>
      <c r="J2" s="2"/>
      <c r="K2" s="2"/>
      <c r="L2" s="2"/>
      <c r="M2" s="2"/>
      <c r="N2" s="2"/>
    </row>
    <row r="3" spans="1:14" ht="12.75">
      <c r="A3" s="3"/>
      <c r="B3" s="3"/>
      <c r="C3" s="3"/>
      <c r="D3" s="3"/>
      <c r="E3" s="3"/>
      <c r="F3" s="3"/>
      <c r="G3" s="3"/>
      <c r="H3" s="3"/>
      <c r="I3" s="3"/>
      <c r="J3" s="3"/>
      <c r="K3" s="3"/>
      <c r="L3" s="3"/>
      <c r="M3" s="3"/>
      <c r="N3" s="3"/>
    </row>
    <row r="4" spans="1:12" ht="12.75">
      <c r="A4" s="4" t="s">
        <v>2</v>
      </c>
      <c r="B4" s="5"/>
      <c r="C4" s="5"/>
      <c r="D4" s="5"/>
      <c r="E4" s="5"/>
      <c r="F4" s="5"/>
      <c r="G4" s="5"/>
      <c r="H4" s="5"/>
      <c r="I4" s="5"/>
      <c r="J4" s="5"/>
      <c r="K4" s="5"/>
      <c r="L4" s="5"/>
    </row>
    <row r="5" spans="1:11" ht="12.75">
      <c r="A5" s="6"/>
      <c r="B5" s="7"/>
      <c r="C5" s="7"/>
      <c r="D5" s="7"/>
      <c r="E5" s="7"/>
      <c r="F5" s="7"/>
      <c r="G5" s="7"/>
      <c r="H5" s="7"/>
      <c r="I5" s="7"/>
      <c r="J5" s="7"/>
      <c r="K5" s="7"/>
    </row>
    <row r="6" spans="6:14" ht="12.75">
      <c r="F6" s="8"/>
      <c r="G6" s="310" t="s">
        <v>3</v>
      </c>
      <c r="H6" s="310"/>
      <c r="I6" s="310"/>
      <c r="J6" s="310"/>
      <c r="K6" s="9"/>
      <c r="L6" s="311" t="s">
        <v>4</v>
      </c>
      <c r="M6" s="311"/>
      <c r="N6" s="311"/>
    </row>
    <row r="7" spans="7:14" ht="12.75">
      <c r="G7" s="10" t="s">
        <v>5</v>
      </c>
      <c r="H7" s="10"/>
      <c r="I7" s="10"/>
      <c r="J7" s="11" t="s">
        <v>6</v>
      </c>
      <c r="K7" s="11"/>
      <c r="L7" s="10" t="s">
        <v>5</v>
      </c>
      <c r="M7" s="309" t="s">
        <v>7</v>
      </c>
      <c r="N7" s="221"/>
    </row>
    <row r="8" spans="7:14" ht="12.75">
      <c r="G8" s="10" t="s">
        <v>8</v>
      </c>
      <c r="H8" s="10"/>
      <c r="I8" s="10"/>
      <c r="J8" s="11" t="s">
        <v>9</v>
      </c>
      <c r="K8" s="11"/>
      <c r="L8" s="10" t="s">
        <v>8</v>
      </c>
      <c r="M8" s="309" t="s">
        <v>10</v>
      </c>
      <c r="N8" s="221"/>
    </row>
    <row r="9" spans="7:14" ht="12.75">
      <c r="G9" s="10" t="s">
        <v>11</v>
      </c>
      <c r="H9" s="10"/>
      <c r="I9" s="10"/>
      <c r="J9" s="11" t="s">
        <v>11</v>
      </c>
      <c r="K9" s="11"/>
      <c r="L9" s="10" t="s">
        <v>12</v>
      </c>
      <c r="M9" s="309" t="s">
        <v>13</v>
      </c>
      <c r="N9" s="221"/>
    </row>
    <row r="10" spans="6:14" ht="12.75">
      <c r="F10" s="8"/>
      <c r="G10" s="12" t="s">
        <v>14</v>
      </c>
      <c r="H10" s="12"/>
      <c r="I10" s="12"/>
      <c r="J10" s="12" t="s">
        <v>15</v>
      </c>
      <c r="K10" s="9"/>
      <c r="L10" s="12" t="s">
        <v>14</v>
      </c>
      <c r="M10" s="266" t="s">
        <v>15</v>
      </c>
      <c r="N10" s="221"/>
    </row>
    <row r="11" spans="7:14" ht="12.75">
      <c r="G11" s="5"/>
      <c r="H11" s="5"/>
      <c r="I11" s="5"/>
      <c r="L11" s="5"/>
      <c r="N11" s="5"/>
    </row>
    <row r="12" spans="1:14" ht="14.25" thickBot="1">
      <c r="A12" s="13" t="s">
        <v>16</v>
      </c>
      <c r="B12" s="14" t="s">
        <v>17</v>
      </c>
      <c r="C12" s="245" t="s">
        <v>18</v>
      </c>
      <c r="D12" s="245"/>
      <c r="E12" s="245"/>
      <c r="F12" s="14"/>
      <c r="G12" s="16">
        <f>+'[1]QTR'!AU6</f>
        <v>176577</v>
      </c>
      <c r="H12" s="17"/>
      <c r="I12" s="17"/>
      <c r="J12" s="16">
        <f>+'[1]QTR'!AJ6</f>
        <v>145369</v>
      </c>
      <c r="K12" s="17"/>
      <c r="L12" s="16">
        <f>+'[1]QTR'!AW6</f>
        <v>456309</v>
      </c>
      <c r="M12" s="14"/>
      <c r="N12" s="16">
        <f>+'[1]QTR'!AK6</f>
        <v>402009</v>
      </c>
    </row>
    <row r="13" spans="1:14" ht="18" customHeight="1" thickTop="1">
      <c r="A13" s="18"/>
      <c r="B13" s="14" t="s">
        <v>19</v>
      </c>
      <c r="C13" s="245" t="s">
        <v>20</v>
      </c>
      <c r="D13" s="245"/>
      <c r="E13" s="245"/>
      <c r="F13" s="14"/>
      <c r="G13" s="19">
        <v>0</v>
      </c>
      <c r="H13" s="20"/>
      <c r="I13" s="20"/>
      <c r="J13" s="21">
        <f>+'[1]QTR'!AJ8</f>
        <v>0</v>
      </c>
      <c r="K13" s="22"/>
      <c r="L13" s="23">
        <f>+'[1]QTR'!AS8</f>
        <v>0</v>
      </c>
      <c r="M13" s="24"/>
      <c r="N13" s="25">
        <f>+'[1]QTR'!AK8</f>
        <v>1271</v>
      </c>
    </row>
    <row r="14" spans="1:14" ht="13.5">
      <c r="A14" s="18"/>
      <c r="B14" s="14" t="s">
        <v>21</v>
      </c>
      <c r="C14" s="245" t="s">
        <v>22</v>
      </c>
      <c r="D14" s="245"/>
      <c r="E14" s="245"/>
      <c r="F14" s="14"/>
      <c r="G14" s="17">
        <f>+'[1]QTR'!AU9</f>
        <v>106</v>
      </c>
      <c r="H14" s="26"/>
      <c r="I14" s="26"/>
      <c r="J14" s="22">
        <f>+'[1]QTR'!AJ9</f>
        <v>55</v>
      </c>
      <c r="K14" s="22"/>
      <c r="L14" s="22">
        <f>+'[1]QTR'!AW9</f>
        <v>235</v>
      </c>
      <c r="M14" s="24"/>
      <c r="N14" s="25">
        <f>+'[1]QTR'!AK9</f>
        <v>208</v>
      </c>
    </row>
    <row r="15" spans="1:14" ht="6" customHeight="1">
      <c r="A15" s="18"/>
      <c r="B15" s="14"/>
      <c r="C15" s="15"/>
      <c r="D15" s="15"/>
      <c r="E15" s="15"/>
      <c r="F15" s="14"/>
      <c r="G15" s="17"/>
      <c r="H15" s="26"/>
      <c r="I15" s="26"/>
      <c r="J15" s="22"/>
      <c r="K15" s="22"/>
      <c r="L15" s="22"/>
      <c r="M15" s="24"/>
      <c r="N15" s="25"/>
    </row>
    <row r="16" spans="1:14" ht="13.5">
      <c r="A16" s="13" t="s">
        <v>23</v>
      </c>
      <c r="B16" s="14" t="s">
        <v>17</v>
      </c>
      <c r="C16" s="236" t="s">
        <v>24</v>
      </c>
      <c r="D16" s="236"/>
      <c r="E16" s="236"/>
      <c r="F16" s="14"/>
      <c r="G16" s="299">
        <f>+G23-G20-G21</f>
        <v>12564</v>
      </c>
      <c r="H16" s="26"/>
      <c r="I16" s="26"/>
      <c r="J16" s="299">
        <f>+'[1]QTR'!AJ11</f>
        <v>7796</v>
      </c>
      <c r="K16" s="26"/>
      <c r="L16" s="307">
        <f>+'[1]QTR'!AW11</f>
        <v>34239</v>
      </c>
      <c r="M16" s="28"/>
      <c r="N16" s="294">
        <f>+'[1]QTR'!AK11</f>
        <v>26038</v>
      </c>
    </row>
    <row r="17" spans="1:14" ht="13.5">
      <c r="A17" s="14"/>
      <c r="B17" s="14"/>
      <c r="C17" s="236"/>
      <c r="D17" s="236"/>
      <c r="E17" s="236"/>
      <c r="F17" s="14"/>
      <c r="G17" s="308"/>
      <c r="H17" s="26"/>
      <c r="I17" s="26"/>
      <c r="J17" s="299"/>
      <c r="K17" s="26"/>
      <c r="L17" s="307"/>
      <c r="M17" s="28"/>
      <c r="N17" s="294"/>
    </row>
    <row r="18" spans="1:14" ht="13.5">
      <c r="A18" s="18"/>
      <c r="B18" s="14"/>
      <c r="C18" s="236"/>
      <c r="D18" s="236"/>
      <c r="E18" s="236"/>
      <c r="F18" s="14"/>
      <c r="G18" s="308"/>
      <c r="H18" s="26"/>
      <c r="I18" s="26"/>
      <c r="J18" s="299"/>
      <c r="K18" s="26"/>
      <c r="L18" s="307"/>
      <c r="M18" s="28"/>
      <c r="N18" s="294"/>
    </row>
    <row r="19" spans="1:14" ht="13.5">
      <c r="A19" s="18"/>
      <c r="B19" s="14"/>
      <c r="C19" s="236"/>
      <c r="D19" s="236"/>
      <c r="E19" s="236"/>
      <c r="F19" s="14"/>
      <c r="G19" s="308"/>
      <c r="H19" s="26"/>
      <c r="I19" s="26"/>
      <c r="J19" s="308"/>
      <c r="K19" s="26"/>
      <c r="L19" s="307"/>
      <c r="M19" s="28"/>
      <c r="N19" s="294"/>
    </row>
    <row r="20" spans="1:14" ht="13.5">
      <c r="A20" s="18"/>
      <c r="B20" s="14" t="s">
        <v>19</v>
      </c>
      <c r="C20" s="245" t="s">
        <v>25</v>
      </c>
      <c r="D20" s="245"/>
      <c r="E20" s="245"/>
      <c r="F20" s="14"/>
      <c r="G20" s="26">
        <f>+'[1]QTR'!AU14</f>
        <v>-688</v>
      </c>
      <c r="H20" s="26"/>
      <c r="I20" s="26"/>
      <c r="J20" s="22">
        <f>+'[1]QTR'!AJ14</f>
        <v>-1008</v>
      </c>
      <c r="K20" s="22"/>
      <c r="L20" s="30">
        <f>+'[1]QTR'!AW14</f>
        <v>-2642</v>
      </c>
      <c r="M20" s="28"/>
      <c r="N20" s="30">
        <f>+'[1]QTR'!AK14</f>
        <v>-3311</v>
      </c>
    </row>
    <row r="21" spans="1:14" ht="13.5">
      <c r="A21" s="18"/>
      <c r="B21" s="14" t="s">
        <v>21</v>
      </c>
      <c r="C21" s="245" t="s">
        <v>26</v>
      </c>
      <c r="D21" s="245"/>
      <c r="E21" s="245"/>
      <c r="F21" s="14"/>
      <c r="G21" s="26">
        <f>+'[1]QTR'!AU15</f>
        <v>-525</v>
      </c>
      <c r="H21" s="26"/>
      <c r="I21" s="26"/>
      <c r="J21" s="22">
        <f>+'[1]QTR'!AJ15</f>
        <v>-635</v>
      </c>
      <c r="K21" s="22"/>
      <c r="L21" s="30">
        <f>+'[1]QTR'!AW15</f>
        <v>-1433</v>
      </c>
      <c r="M21" s="28"/>
      <c r="N21" s="30">
        <f>+'[1]QTR'!AK15</f>
        <v>-1906</v>
      </c>
    </row>
    <row r="22" spans="1:14" ht="13.5">
      <c r="A22" s="18"/>
      <c r="B22" s="14" t="s">
        <v>27</v>
      </c>
      <c r="C22" s="207" t="s">
        <v>28</v>
      </c>
      <c r="D22" s="207"/>
      <c r="E22" s="207"/>
      <c r="F22" s="14"/>
      <c r="G22" s="32" t="s">
        <v>29</v>
      </c>
      <c r="H22" s="33"/>
      <c r="I22" s="33"/>
      <c r="J22" s="32">
        <v>0</v>
      </c>
      <c r="K22" s="33"/>
      <c r="L22" s="32" t="s">
        <v>29</v>
      </c>
      <c r="M22" s="34"/>
      <c r="N22" s="32">
        <v>0</v>
      </c>
    </row>
    <row r="23" spans="1:14" ht="13.5">
      <c r="A23" s="18"/>
      <c r="B23" s="14" t="s">
        <v>30</v>
      </c>
      <c r="C23" s="236" t="s">
        <v>31</v>
      </c>
      <c r="D23" s="236"/>
      <c r="E23" s="236"/>
      <c r="F23" s="14"/>
      <c r="G23" s="296">
        <f>+'[1]QTR'!AU19</f>
        <v>11351</v>
      </c>
      <c r="H23" s="36"/>
      <c r="I23" s="36"/>
      <c r="J23" s="304">
        <f>+'[1]QTR'!AJ19</f>
        <v>6153</v>
      </c>
      <c r="K23" s="37"/>
      <c r="L23" s="300">
        <f>+'[1]QTR'!AW19</f>
        <v>30164</v>
      </c>
      <c r="M23" s="38"/>
      <c r="N23" s="302">
        <f>+'[1]QTR'!AK19</f>
        <v>20821</v>
      </c>
    </row>
    <row r="24" spans="1:14" ht="13.5">
      <c r="A24" s="18"/>
      <c r="B24" s="14"/>
      <c r="C24" s="236"/>
      <c r="D24" s="236"/>
      <c r="E24" s="236"/>
      <c r="F24" s="14"/>
      <c r="G24" s="306"/>
      <c r="H24" s="36"/>
      <c r="I24" s="36"/>
      <c r="J24" s="304"/>
      <c r="K24" s="37"/>
      <c r="L24" s="301"/>
      <c r="M24" s="38"/>
      <c r="N24" s="303"/>
    </row>
    <row r="25" spans="1:14" ht="13.5">
      <c r="A25" s="18"/>
      <c r="B25" s="14"/>
      <c r="C25" s="236"/>
      <c r="D25" s="236"/>
      <c r="E25" s="236"/>
      <c r="F25" s="14"/>
      <c r="G25" s="306"/>
      <c r="H25" s="36"/>
      <c r="I25" s="36"/>
      <c r="J25" s="304"/>
      <c r="K25" s="37"/>
      <c r="L25" s="301"/>
      <c r="M25" s="38"/>
      <c r="N25" s="303"/>
    </row>
    <row r="26" spans="1:14" ht="13.5">
      <c r="A26" s="18"/>
      <c r="B26" s="14"/>
      <c r="C26" s="236"/>
      <c r="D26" s="236"/>
      <c r="E26" s="236"/>
      <c r="F26" s="14"/>
      <c r="G26" s="306"/>
      <c r="H26" s="36"/>
      <c r="I26" s="36"/>
      <c r="J26" s="306"/>
      <c r="K26" s="37"/>
      <c r="L26" s="301"/>
      <c r="M26" s="38"/>
      <c r="N26" s="303"/>
    </row>
    <row r="27" spans="1:14" ht="13.5">
      <c r="A27" s="18"/>
      <c r="B27" s="14" t="s">
        <v>32</v>
      </c>
      <c r="C27" s="245" t="s">
        <v>33</v>
      </c>
      <c r="D27" s="245"/>
      <c r="E27" s="245"/>
      <c r="F27" s="39"/>
      <c r="G27" s="40">
        <f>+'[1]QTR'!AU20</f>
        <v>26132</v>
      </c>
      <c r="H27" s="26"/>
      <c r="I27" s="26"/>
      <c r="J27" s="40">
        <f>+'[1]QTR'!AJ20</f>
        <v>8643</v>
      </c>
      <c r="K27" s="26"/>
      <c r="L27" s="41">
        <f>+'[1]QTR'!AW20</f>
        <v>51201</v>
      </c>
      <c r="M27" s="42"/>
      <c r="N27" s="43">
        <f>+'[1]QTR'!AK20</f>
        <v>21512</v>
      </c>
    </row>
    <row r="28" spans="1:14" ht="13.5">
      <c r="A28" s="18"/>
      <c r="B28" s="14" t="s">
        <v>34</v>
      </c>
      <c r="C28" s="245" t="s">
        <v>35</v>
      </c>
      <c r="D28" s="245"/>
      <c r="E28" s="245"/>
      <c r="F28" s="14"/>
      <c r="G28" s="296">
        <f>SUM(G23:G27)</f>
        <v>37483</v>
      </c>
      <c r="H28" s="26"/>
      <c r="I28" s="26"/>
      <c r="J28" s="304">
        <f>SUM(J23:J27)</f>
        <v>14796</v>
      </c>
      <c r="K28" s="22"/>
      <c r="L28" s="305">
        <f>+'[1]QTR'!AW21</f>
        <v>81365</v>
      </c>
      <c r="M28" s="28"/>
      <c r="N28" s="305">
        <f>+'[1]QTR'!AK21</f>
        <v>42333</v>
      </c>
    </row>
    <row r="29" spans="1:14" ht="13.5">
      <c r="A29" s="18"/>
      <c r="B29" s="14"/>
      <c r="C29" s="245"/>
      <c r="D29" s="245"/>
      <c r="E29" s="245"/>
      <c r="F29" s="14"/>
      <c r="G29" s="296"/>
      <c r="H29" s="26"/>
      <c r="I29" s="26"/>
      <c r="J29" s="304"/>
      <c r="K29" s="22"/>
      <c r="L29" s="305"/>
      <c r="M29" s="28"/>
      <c r="N29" s="305"/>
    </row>
    <row r="30" spans="1:14" ht="13.5">
      <c r="A30" s="18"/>
      <c r="B30" s="14" t="s">
        <v>36</v>
      </c>
      <c r="C30" s="245" t="s">
        <v>37</v>
      </c>
      <c r="D30" s="245"/>
      <c r="E30" s="245"/>
      <c r="F30" s="14"/>
      <c r="G30" s="40">
        <f>+'[1]QTR'!AU25</f>
        <v>-5552</v>
      </c>
      <c r="H30" s="26"/>
      <c r="I30" s="26"/>
      <c r="J30" s="40">
        <f>+'[1]QTR'!AJ25</f>
        <v>-2872</v>
      </c>
      <c r="K30" s="26"/>
      <c r="L30" s="44">
        <f>+'[1]QTR'!AW25</f>
        <v>-14052</v>
      </c>
      <c r="M30" s="28"/>
      <c r="N30" s="44">
        <f>+'[1]QTR'!AK25</f>
        <v>-10238</v>
      </c>
    </row>
    <row r="31" spans="1:14" ht="13.5">
      <c r="A31" s="18"/>
      <c r="B31" s="14" t="s">
        <v>38</v>
      </c>
      <c r="C31" s="245" t="s">
        <v>39</v>
      </c>
      <c r="D31" s="245"/>
      <c r="E31" s="245"/>
      <c r="F31" s="14"/>
      <c r="G31" s="299">
        <f>SUM(G28:G30)</f>
        <v>31931</v>
      </c>
      <c r="H31" s="26"/>
      <c r="I31" s="26"/>
      <c r="J31" s="268">
        <f>SUM(J28:J30)</f>
        <v>11924</v>
      </c>
      <c r="K31" s="22"/>
      <c r="L31" s="292">
        <f>+'[1]QTR'!AW26</f>
        <v>67313</v>
      </c>
      <c r="M31" s="28"/>
      <c r="N31" s="292">
        <f>+'[1]QTR'!AK26</f>
        <v>32095</v>
      </c>
    </row>
    <row r="32" spans="1:14" ht="13.5">
      <c r="A32" s="18"/>
      <c r="B32" s="14"/>
      <c r="C32" s="245"/>
      <c r="D32" s="245"/>
      <c r="E32" s="245"/>
      <c r="F32" s="14"/>
      <c r="G32" s="299"/>
      <c r="H32" s="26"/>
      <c r="I32" s="26"/>
      <c r="J32" s="268"/>
      <c r="K32" s="22"/>
      <c r="L32" s="293"/>
      <c r="M32" s="28"/>
      <c r="N32" s="294"/>
    </row>
    <row r="33" spans="1:14" ht="13.5">
      <c r="A33" s="18"/>
      <c r="B33" s="14"/>
      <c r="C33" s="245" t="s">
        <v>40</v>
      </c>
      <c r="D33" s="245"/>
      <c r="E33" s="245"/>
      <c r="F33" s="14"/>
      <c r="G33" s="46">
        <f>+'[1]QTR'!AU27</f>
        <v>-4300</v>
      </c>
      <c r="H33" s="27"/>
      <c r="I33" s="27"/>
      <c r="J33" s="46">
        <f>+'[1]QTR'!AJ27-2</f>
        <v>-1260</v>
      </c>
      <c r="K33" s="27"/>
      <c r="L33" s="47">
        <f>+'[1]QTR'!AW27</f>
        <v>-9682</v>
      </c>
      <c r="M33" s="28"/>
      <c r="N33" s="47">
        <f>+'[1]QTR'!AK27</f>
        <v>-4524</v>
      </c>
    </row>
    <row r="34" spans="1:14" ht="13.5">
      <c r="A34" s="18"/>
      <c r="B34" s="14" t="s">
        <v>41</v>
      </c>
      <c r="C34" s="245" t="s">
        <v>42</v>
      </c>
      <c r="D34" s="245"/>
      <c r="E34" s="245"/>
      <c r="F34" s="14"/>
      <c r="G34" s="295">
        <f>SUM(G31:G33)</f>
        <v>27631</v>
      </c>
      <c r="H34" s="26"/>
      <c r="I34" s="26"/>
      <c r="J34" s="295">
        <f>SUM(J31:J33)</f>
        <v>10664</v>
      </c>
      <c r="K34" s="26"/>
      <c r="L34" s="297">
        <f>SUM(L31:L33)</f>
        <v>57631</v>
      </c>
      <c r="M34" s="28"/>
      <c r="N34" s="297">
        <f>+'[1]QTR'!AK28</f>
        <v>27571</v>
      </c>
    </row>
    <row r="35" spans="1:14" ht="13.5">
      <c r="A35" s="18"/>
      <c r="B35" s="14"/>
      <c r="C35" s="245"/>
      <c r="D35" s="245"/>
      <c r="E35" s="245"/>
      <c r="F35" s="14"/>
      <c r="G35" s="296"/>
      <c r="H35" s="26"/>
      <c r="I35" s="26"/>
      <c r="J35" s="296"/>
      <c r="K35" s="26"/>
      <c r="L35" s="298"/>
      <c r="M35" s="28"/>
      <c r="N35" s="298"/>
    </row>
    <row r="36" spans="1:14" ht="13.5">
      <c r="A36" s="18"/>
      <c r="B36" s="14" t="s">
        <v>43</v>
      </c>
      <c r="C36" s="245" t="s">
        <v>44</v>
      </c>
      <c r="D36" s="245"/>
      <c r="E36" s="245"/>
      <c r="F36" s="14"/>
      <c r="G36" s="48">
        <v>0</v>
      </c>
      <c r="H36" s="49"/>
      <c r="I36" s="49"/>
      <c r="J36" s="48">
        <v>0</v>
      </c>
      <c r="K36" s="49"/>
      <c r="L36" s="50" t="s">
        <v>29</v>
      </c>
      <c r="M36" s="28"/>
      <c r="N36" s="50">
        <v>0</v>
      </c>
    </row>
    <row r="37" spans="1:14" ht="13.5">
      <c r="A37" s="18"/>
      <c r="B37" s="14"/>
      <c r="C37" s="245" t="s">
        <v>40</v>
      </c>
      <c r="D37" s="245"/>
      <c r="E37" s="245"/>
      <c r="F37" s="14"/>
      <c r="G37" s="48">
        <v>0</v>
      </c>
      <c r="H37" s="49"/>
      <c r="I37" s="49"/>
      <c r="J37" s="48">
        <v>0</v>
      </c>
      <c r="K37" s="49"/>
      <c r="L37" s="50" t="s">
        <v>29</v>
      </c>
      <c r="M37" s="28"/>
      <c r="N37" s="50">
        <v>0</v>
      </c>
    </row>
    <row r="38" spans="1:14" ht="13.5">
      <c r="A38" s="18"/>
      <c r="B38" s="14"/>
      <c r="C38" s="236" t="s">
        <v>45</v>
      </c>
      <c r="D38" s="236"/>
      <c r="E38" s="236"/>
      <c r="F38" s="14"/>
      <c r="G38" s="51"/>
      <c r="H38" s="31"/>
      <c r="I38" s="31"/>
      <c r="J38" s="52"/>
      <c r="K38" s="14"/>
      <c r="L38" s="30"/>
      <c r="M38" s="28"/>
      <c r="N38" s="30"/>
    </row>
    <row r="39" spans="1:14" ht="13.5">
      <c r="A39" s="18"/>
      <c r="B39" s="14"/>
      <c r="C39" s="236"/>
      <c r="D39" s="236"/>
      <c r="E39" s="236"/>
      <c r="F39" s="14"/>
      <c r="G39" s="53">
        <v>0</v>
      </c>
      <c r="H39" s="54"/>
      <c r="I39" s="54"/>
      <c r="J39" s="53">
        <v>0</v>
      </c>
      <c r="K39" s="54"/>
      <c r="L39" s="55" t="s">
        <v>29</v>
      </c>
      <c r="M39" s="28"/>
      <c r="N39" s="55">
        <v>0</v>
      </c>
    </row>
    <row r="40" spans="1:14" ht="13.5">
      <c r="A40" s="18"/>
      <c r="B40" s="14" t="s">
        <v>46</v>
      </c>
      <c r="C40" s="245" t="s">
        <v>47</v>
      </c>
      <c r="D40" s="245"/>
      <c r="E40" s="245"/>
      <c r="F40" s="14"/>
      <c r="G40" s="288">
        <f>+G34</f>
        <v>27631</v>
      </c>
      <c r="H40" s="26"/>
      <c r="I40" s="26"/>
      <c r="J40" s="288">
        <f>SUM(J34:J39)</f>
        <v>10664</v>
      </c>
      <c r="K40" s="26"/>
      <c r="L40" s="290">
        <f>+L34</f>
        <v>57631</v>
      </c>
      <c r="M40" s="42"/>
      <c r="N40" s="290">
        <f>SUM(N34:N39)</f>
        <v>27571</v>
      </c>
    </row>
    <row r="41" spans="1:14" ht="14.25" thickBot="1">
      <c r="A41" s="18"/>
      <c r="B41" s="14"/>
      <c r="C41" s="245"/>
      <c r="D41" s="245"/>
      <c r="E41" s="245"/>
      <c r="F41" s="14"/>
      <c r="G41" s="289"/>
      <c r="H41" s="26"/>
      <c r="I41" s="26"/>
      <c r="J41" s="289"/>
      <c r="K41" s="26"/>
      <c r="L41" s="291"/>
      <c r="M41" s="42"/>
      <c r="N41" s="291"/>
    </row>
    <row r="42" spans="1:14" ht="6" customHeight="1" thickTop="1">
      <c r="A42" s="18"/>
      <c r="B42" s="14"/>
      <c r="C42" s="15"/>
      <c r="D42" s="15"/>
      <c r="E42" s="15"/>
      <c r="F42" s="14"/>
      <c r="G42" s="26"/>
      <c r="H42" s="26"/>
      <c r="I42" s="26"/>
      <c r="J42" s="26"/>
      <c r="K42" s="26"/>
      <c r="L42" s="56"/>
      <c r="M42" s="57"/>
      <c r="N42" s="57"/>
    </row>
    <row r="43" spans="1:14" ht="13.5">
      <c r="A43" s="18"/>
      <c r="B43" s="14"/>
      <c r="C43" s="15"/>
      <c r="D43" s="15"/>
      <c r="E43" s="15"/>
      <c r="F43" s="14"/>
      <c r="G43" s="22"/>
      <c r="H43" s="22"/>
      <c r="I43" s="22"/>
      <c r="J43" s="22"/>
      <c r="K43" s="22"/>
      <c r="L43" s="14"/>
      <c r="M43" s="22"/>
      <c r="N43" s="22"/>
    </row>
    <row r="44" spans="1:14" ht="13.5">
      <c r="A44" s="13" t="s">
        <v>48</v>
      </c>
      <c r="B44" s="14" t="s">
        <v>17</v>
      </c>
      <c r="C44" s="245" t="s">
        <v>49</v>
      </c>
      <c r="D44" s="245"/>
      <c r="E44" s="245"/>
      <c r="F44" s="31"/>
      <c r="G44" s="22"/>
      <c r="H44" s="22"/>
      <c r="I44" s="22"/>
      <c r="J44" s="24"/>
      <c r="K44" s="24"/>
      <c r="L44" s="14"/>
      <c r="M44" s="22"/>
      <c r="N44" s="22"/>
    </row>
    <row r="45" spans="1:14" ht="13.5">
      <c r="A45" s="18"/>
      <c r="B45" s="14"/>
      <c r="C45" s="245"/>
      <c r="D45" s="245"/>
      <c r="E45" s="245"/>
      <c r="F45" s="31"/>
      <c r="G45" s="58" t="s">
        <v>50</v>
      </c>
      <c r="H45" s="49"/>
      <c r="I45" s="49"/>
      <c r="J45" s="59" t="s">
        <v>50</v>
      </c>
      <c r="K45" s="49"/>
      <c r="L45" s="58" t="s">
        <v>50</v>
      </c>
      <c r="M45" s="49"/>
      <c r="N45" s="58" t="s">
        <v>50</v>
      </c>
    </row>
    <row r="46" spans="1:14" ht="13.5">
      <c r="A46" s="18"/>
      <c r="B46" s="14"/>
      <c r="C46" s="245"/>
      <c r="D46" s="245"/>
      <c r="E46" s="245"/>
      <c r="F46" s="15"/>
      <c r="G46" s="49"/>
      <c r="H46" s="49"/>
      <c r="I46" s="49"/>
      <c r="J46" s="49"/>
      <c r="K46" s="49"/>
      <c r="L46" s="18"/>
      <c r="M46" s="49"/>
      <c r="N46" s="49"/>
    </row>
    <row r="47" spans="1:14" ht="13.5">
      <c r="A47" s="18"/>
      <c r="B47" s="14"/>
      <c r="C47" s="283" t="s">
        <v>51</v>
      </c>
      <c r="D47" s="283"/>
      <c r="E47" s="283"/>
      <c r="F47" s="31"/>
      <c r="G47" s="14"/>
      <c r="H47" s="60"/>
      <c r="I47" s="60"/>
      <c r="J47" s="14"/>
      <c r="K47" s="60"/>
      <c r="L47" s="14"/>
      <c r="M47" s="18"/>
      <c r="N47" s="14"/>
    </row>
    <row r="48" spans="1:14" ht="13.5">
      <c r="A48" s="14"/>
      <c r="B48" s="14"/>
      <c r="C48" s="283"/>
      <c r="D48" s="283"/>
      <c r="E48" s="283"/>
      <c r="F48" s="31"/>
      <c r="G48" s="287">
        <f>+'[1]QTR'!Y36</f>
        <v>0.19878371269081346</v>
      </c>
      <c r="H48" s="60"/>
      <c r="I48" s="60"/>
      <c r="J48" s="287">
        <f>+'[1]QTR'!K36</f>
        <v>0.11070223221696274</v>
      </c>
      <c r="K48" s="60"/>
      <c r="L48" s="281">
        <f>+'[1]QTR'!AA36</f>
        <v>0.41461450405771993</v>
      </c>
      <c r="M48" s="60"/>
      <c r="N48" s="281">
        <f>+'[1]QTR'!M36</f>
        <v>0.3357769815098471</v>
      </c>
    </row>
    <row r="49" spans="1:14" ht="13.5">
      <c r="A49" s="14"/>
      <c r="B49" s="14"/>
      <c r="C49" s="283"/>
      <c r="D49" s="283"/>
      <c r="E49" s="283"/>
      <c r="F49" s="31"/>
      <c r="G49" s="287"/>
      <c r="H49" s="60"/>
      <c r="I49" s="60"/>
      <c r="J49" s="287"/>
      <c r="K49" s="60"/>
      <c r="L49" s="282"/>
      <c r="M49" s="60"/>
      <c r="N49" s="281"/>
    </row>
    <row r="50" spans="1:14" ht="13.5">
      <c r="A50" s="14"/>
      <c r="B50" s="14"/>
      <c r="C50" s="283"/>
      <c r="D50" s="283"/>
      <c r="E50" s="283"/>
      <c r="F50" s="15"/>
      <c r="G50" s="63"/>
      <c r="H50" s="60"/>
      <c r="I50" s="60"/>
      <c r="J50" s="63"/>
      <c r="K50" s="60"/>
      <c r="L50" s="62"/>
      <c r="M50" s="60"/>
      <c r="N50" s="61"/>
    </row>
    <row r="51" spans="1:14" ht="13.5">
      <c r="A51" s="14"/>
      <c r="B51" s="14"/>
      <c r="C51" s="283" t="s">
        <v>52</v>
      </c>
      <c r="D51" s="283"/>
      <c r="E51" s="283"/>
      <c r="F51" s="14"/>
      <c r="G51" s="284" t="s">
        <v>29</v>
      </c>
      <c r="H51" s="64"/>
      <c r="I51" s="64"/>
      <c r="J51" s="285" t="s">
        <v>29</v>
      </c>
      <c r="K51" s="64"/>
      <c r="L51" s="286" t="s">
        <v>29</v>
      </c>
      <c r="M51" s="64"/>
      <c r="N51" s="286" t="s">
        <v>29</v>
      </c>
    </row>
    <row r="52" spans="1:14" ht="13.5">
      <c r="A52" s="14"/>
      <c r="B52" s="14"/>
      <c r="C52" s="283"/>
      <c r="D52" s="283"/>
      <c r="E52" s="283"/>
      <c r="F52" s="14"/>
      <c r="G52" s="284"/>
      <c r="H52" s="64"/>
      <c r="I52" s="64"/>
      <c r="J52" s="285"/>
      <c r="K52" s="64"/>
      <c r="L52" s="286"/>
      <c r="M52" s="64"/>
      <c r="N52" s="286"/>
    </row>
    <row r="53" spans="1:14" ht="6" customHeight="1">
      <c r="A53" s="14"/>
      <c r="B53" s="14"/>
      <c r="C53" s="15"/>
      <c r="D53" s="15"/>
      <c r="E53" s="15"/>
      <c r="F53" s="14"/>
      <c r="G53" s="65"/>
      <c r="H53" s="65"/>
      <c r="I53" s="65"/>
      <c r="J53" s="65"/>
      <c r="K53" s="65"/>
      <c r="L53" s="65"/>
      <c r="M53" s="65"/>
      <c r="N53" s="65"/>
    </row>
    <row r="54" spans="1:14" ht="13.5">
      <c r="A54" s="13" t="s">
        <v>53</v>
      </c>
      <c r="B54" s="14"/>
      <c r="C54" s="245" t="s">
        <v>54</v>
      </c>
      <c r="D54" s="245"/>
      <c r="E54" s="245"/>
      <c r="F54" s="14"/>
      <c r="G54" s="65" t="s">
        <v>29</v>
      </c>
      <c r="H54" s="65"/>
      <c r="I54" s="65"/>
      <c r="J54" s="65" t="s">
        <v>29</v>
      </c>
      <c r="K54" s="65"/>
      <c r="L54" s="66">
        <v>10</v>
      </c>
      <c r="M54" s="65"/>
      <c r="N54" s="66">
        <v>10</v>
      </c>
    </row>
    <row r="55" spans="1:14" ht="13.5">
      <c r="A55" s="14"/>
      <c r="B55" s="14"/>
      <c r="C55" s="15"/>
      <c r="D55" s="15"/>
      <c r="E55" s="15"/>
      <c r="F55" s="14"/>
      <c r="G55" s="65"/>
      <c r="H55" s="65"/>
      <c r="I55" s="65"/>
      <c r="J55" s="65"/>
      <c r="K55" s="65"/>
      <c r="L55" s="65"/>
      <c r="M55" s="65"/>
      <c r="N55" s="65"/>
    </row>
    <row r="56" spans="1:14" ht="13.5">
      <c r="A56" s="67"/>
      <c r="B56" s="68" t="s">
        <v>55</v>
      </c>
      <c r="C56" s="69"/>
      <c r="D56" s="69"/>
      <c r="E56" s="70"/>
      <c r="F56" s="14"/>
      <c r="G56" s="49"/>
      <c r="H56" s="65"/>
      <c r="I56" s="65"/>
      <c r="J56" s="65"/>
      <c r="K56" s="65"/>
      <c r="L56" s="65"/>
      <c r="M56" s="71"/>
      <c r="N56" s="71"/>
    </row>
    <row r="57" spans="1:14" ht="6" customHeight="1">
      <c r="A57" s="67"/>
      <c r="B57" s="14"/>
      <c r="C57" s="15"/>
      <c r="D57" s="15"/>
      <c r="E57" s="15"/>
      <c r="F57" s="14"/>
      <c r="G57" s="65"/>
      <c r="H57" s="65"/>
      <c r="I57" s="65"/>
      <c r="J57" s="65"/>
      <c r="K57" s="65"/>
      <c r="L57" s="65"/>
      <c r="M57" s="71"/>
      <c r="N57" s="71"/>
    </row>
    <row r="58" spans="1:14" ht="13.5">
      <c r="A58" s="67"/>
      <c r="B58" s="72" t="s">
        <v>56</v>
      </c>
      <c r="C58" s="15"/>
      <c r="D58" s="15"/>
      <c r="E58" s="15"/>
      <c r="F58" s="14"/>
      <c r="G58" s="73"/>
      <c r="H58" s="65"/>
      <c r="I58" s="65"/>
      <c r="J58" s="65"/>
      <c r="K58" s="65"/>
      <c r="L58" s="65"/>
      <c r="M58" s="71"/>
      <c r="N58" s="71"/>
    </row>
    <row r="59" spans="1:14" ht="13.5">
      <c r="A59" s="67"/>
      <c r="B59" s="14"/>
      <c r="C59" s="74" t="s">
        <v>57</v>
      </c>
      <c r="D59" s="74"/>
      <c r="E59" s="74"/>
      <c r="F59" s="74"/>
      <c r="G59" s="75">
        <v>50000000</v>
      </c>
      <c r="H59" s="29"/>
      <c r="I59" s="29"/>
      <c r="J59" s="29"/>
      <c r="K59" s="29"/>
      <c r="L59" s="29"/>
      <c r="M59" s="3"/>
      <c r="N59" s="3"/>
    </row>
    <row r="60" spans="1:14" ht="6" customHeight="1">
      <c r="A60" s="67"/>
      <c r="B60" s="14"/>
      <c r="C60" s="14"/>
      <c r="D60" s="15"/>
      <c r="E60" s="15"/>
      <c r="F60" s="14"/>
      <c r="G60" s="76"/>
      <c r="H60" s="65"/>
      <c r="I60" s="65"/>
      <c r="J60" s="65"/>
      <c r="K60" s="65"/>
      <c r="L60" s="65"/>
      <c r="M60" s="71"/>
      <c r="N60" s="71"/>
    </row>
    <row r="61" spans="1:14" ht="13.5">
      <c r="A61" s="67"/>
      <c r="B61" s="14"/>
      <c r="C61" s="74" t="s">
        <v>58</v>
      </c>
      <c r="D61" s="77"/>
      <c r="E61" s="77"/>
      <c r="F61" s="78"/>
      <c r="G61" s="79">
        <v>46333333</v>
      </c>
      <c r="H61" s="65"/>
      <c r="I61" s="65"/>
      <c r="J61" s="65"/>
      <c r="K61" s="65"/>
      <c r="L61" s="65"/>
      <c r="M61" s="71"/>
      <c r="N61" s="71"/>
    </row>
    <row r="62" spans="1:14" ht="14.25" thickBot="1">
      <c r="A62" s="67"/>
      <c r="B62" s="14"/>
      <c r="C62" s="77"/>
      <c r="D62" s="77"/>
      <c r="E62" s="77"/>
      <c r="F62" s="78"/>
      <c r="G62" s="80">
        <f>SUM(G59:G61)</f>
        <v>96333333</v>
      </c>
      <c r="H62" s="65"/>
      <c r="I62" s="65"/>
      <c r="J62" s="65"/>
      <c r="K62" s="65"/>
      <c r="L62" s="65"/>
      <c r="M62" s="71"/>
      <c r="N62" s="71"/>
    </row>
    <row r="63" spans="1:14" ht="14.25" thickTop="1">
      <c r="A63" s="67"/>
      <c r="B63" s="72" t="s">
        <v>59</v>
      </c>
      <c r="C63" s="15"/>
      <c r="D63" s="15"/>
      <c r="E63" s="15"/>
      <c r="F63" s="14"/>
      <c r="G63" s="81"/>
      <c r="H63" s="65"/>
      <c r="I63" s="65"/>
      <c r="J63" s="65"/>
      <c r="K63" s="65"/>
      <c r="L63" s="65"/>
      <c r="M63" s="71"/>
      <c r="N63" s="71"/>
    </row>
    <row r="64" spans="1:14" ht="13.5">
      <c r="A64" s="67"/>
      <c r="B64" s="14"/>
      <c r="C64" s="74" t="s">
        <v>60</v>
      </c>
      <c r="D64" s="74"/>
      <c r="E64" s="74"/>
      <c r="F64" s="74"/>
      <c r="G64" s="75">
        <v>66666667</v>
      </c>
      <c r="H64" s="65"/>
      <c r="I64" s="65"/>
      <c r="J64" s="65"/>
      <c r="K64" s="65"/>
      <c r="L64" s="65"/>
      <c r="M64" s="71"/>
      <c r="N64" s="71"/>
    </row>
    <row r="65" spans="1:14" ht="6" customHeight="1">
      <c r="A65" s="67"/>
      <c r="B65" s="14"/>
      <c r="C65" s="78"/>
      <c r="D65" s="77"/>
      <c r="E65" s="77"/>
      <c r="F65" s="78"/>
      <c r="G65" s="82"/>
      <c r="H65" s="65"/>
      <c r="I65" s="65"/>
      <c r="J65" s="65"/>
      <c r="K65" s="65"/>
      <c r="L65" s="65"/>
      <c r="M65" s="71"/>
      <c r="N65" s="71"/>
    </row>
    <row r="66" spans="1:14" ht="13.5">
      <c r="A66" s="83"/>
      <c r="B66" s="56"/>
      <c r="C66" s="74" t="s">
        <v>61</v>
      </c>
      <c r="D66" s="77"/>
      <c r="E66" s="77"/>
      <c r="F66" s="78"/>
      <c r="G66" s="79">
        <v>15444444</v>
      </c>
      <c r="H66" s="84"/>
      <c r="I66" s="84"/>
      <c r="J66" s="84"/>
      <c r="K66" s="84"/>
      <c r="L66" s="84"/>
      <c r="M66" s="85"/>
      <c r="N66" s="85"/>
    </row>
    <row r="67" spans="1:14" ht="14.25" thickBot="1">
      <c r="A67" s="83"/>
      <c r="B67" s="56"/>
      <c r="C67" s="74"/>
      <c r="D67" s="77"/>
      <c r="E67" s="77"/>
      <c r="F67" s="78"/>
      <c r="G67" s="80">
        <f>SUM(G64:G66)</f>
        <v>82111111</v>
      </c>
      <c r="H67" s="84"/>
      <c r="I67" s="84"/>
      <c r="J67" s="84"/>
      <c r="K67" s="84"/>
      <c r="L67" s="84"/>
      <c r="M67" s="85"/>
      <c r="N67" s="85"/>
    </row>
    <row r="68" spans="1:14" ht="14.25" thickTop="1">
      <c r="A68" s="83"/>
      <c r="B68" s="56"/>
      <c r="C68" s="74"/>
      <c r="D68" s="77"/>
      <c r="E68" s="77"/>
      <c r="F68" s="78"/>
      <c r="G68" s="232"/>
      <c r="H68" s="84"/>
      <c r="I68" s="84"/>
      <c r="J68" s="84"/>
      <c r="K68" s="84"/>
      <c r="L68" s="84"/>
      <c r="M68" s="85"/>
      <c r="N68" s="85"/>
    </row>
    <row r="69" spans="1:14" ht="13.5">
      <c r="A69" s="83"/>
      <c r="B69" s="56"/>
      <c r="C69" s="74"/>
      <c r="D69" s="77"/>
      <c r="E69" s="77"/>
      <c r="F69" s="78"/>
      <c r="G69" s="232"/>
      <c r="H69" s="84"/>
      <c r="I69" s="84"/>
      <c r="J69" s="84"/>
      <c r="K69" s="84"/>
      <c r="L69" s="84"/>
      <c r="M69" s="85"/>
      <c r="N69" s="85"/>
    </row>
    <row r="70" spans="1:14" ht="13.5">
      <c r="A70" s="83"/>
      <c r="B70" s="56"/>
      <c r="C70" s="74"/>
      <c r="D70" s="77"/>
      <c r="E70" s="77"/>
      <c r="F70" s="78"/>
      <c r="G70" s="232"/>
      <c r="H70" s="84"/>
      <c r="I70" s="84"/>
      <c r="J70" s="84"/>
      <c r="K70" s="84"/>
      <c r="L70" s="84"/>
      <c r="M70" s="85"/>
      <c r="N70" s="85"/>
    </row>
    <row r="71" spans="1:14" ht="13.5">
      <c r="A71" s="83"/>
      <c r="B71" s="56"/>
      <c r="C71" s="74"/>
      <c r="D71" s="77"/>
      <c r="E71" s="77"/>
      <c r="F71" s="78"/>
      <c r="G71" s="232"/>
      <c r="H71" s="84"/>
      <c r="I71" s="84"/>
      <c r="J71" s="84"/>
      <c r="K71" s="84"/>
      <c r="L71" s="84"/>
      <c r="M71" s="85"/>
      <c r="N71" s="85"/>
    </row>
    <row r="72" spans="1:14" ht="13.5">
      <c r="A72" s="83"/>
      <c r="B72" s="56"/>
      <c r="C72" s="74"/>
      <c r="D72" s="77"/>
      <c r="E72" s="77"/>
      <c r="F72" s="78"/>
      <c r="G72" s="232"/>
      <c r="H72" s="84"/>
      <c r="I72" s="84"/>
      <c r="J72" s="84"/>
      <c r="K72" s="84"/>
      <c r="L72" s="84"/>
      <c r="M72" s="85"/>
      <c r="N72" s="85"/>
    </row>
    <row r="73" spans="1:14" ht="13.5">
      <c r="A73" s="83"/>
      <c r="B73" s="56"/>
      <c r="C73" s="74"/>
      <c r="D73" s="77"/>
      <c r="E73" s="77"/>
      <c r="F73" s="78"/>
      <c r="G73" s="232"/>
      <c r="H73" s="84"/>
      <c r="I73" s="84"/>
      <c r="J73" s="84"/>
      <c r="K73" s="84"/>
      <c r="L73" s="84"/>
      <c r="M73" s="85"/>
      <c r="N73" s="85"/>
    </row>
    <row r="74" spans="1:14" ht="13.5">
      <c r="A74" s="83"/>
      <c r="B74" s="56"/>
      <c r="C74" s="74"/>
      <c r="D74" s="77"/>
      <c r="E74" s="77"/>
      <c r="F74" s="78"/>
      <c r="G74" s="232"/>
      <c r="H74" s="84"/>
      <c r="I74" s="84"/>
      <c r="J74" s="84"/>
      <c r="K74" s="84"/>
      <c r="L74" s="84"/>
      <c r="M74" s="85"/>
      <c r="N74" s="85"/>
    </row>
    <row r="75" spans="1:14" ht="13.5">
      <c r="A75" s="83"/>
      <c r="B75" s="56"/>
      <c r="C75" s="74"/>
      <c r="D75" s="77"/>
      <c r="E75" s="77"/>
      <c r="F75" s="78"/>
      <c r="G75" s="232"/>
      <c r="H75" s="84"/>
      <c r="I75" s="84"/>
      <c r="J75" s="84"/>
      <c r="K75" s="84"/>
      <c r="L75" s="84"/>
      <c r="M75" s="85"/>
      <c r="N75" s="85"/>
    </row>
    <row r="76" spans="1:14" ht="13.5">
      <c r="A76" s="83"/>
      <c r="B76" s="56"/>
      <c r="C76" s="29"/>
      <c r="D76" s="15"/>
      <c r="E76" s="15"/>
      <c r="F76" s="14"/>
      <c r="G76" s="81"/>
      <c r="H76" s="84"/>
      <c r="I76" s="84"/>
      <c r="J76" s="84"/>
      <c r="K76" s="84"/>
      <c r="L76" s="84"/>
      <c r="M76" s="85"/>
      <c r="N76" s="85"/>
    </row>
    <row r="77" spans="1:14" ht="12.75">
      <c r="A77" s="83"/>
      <c r="B77" s="86"/>
      <c r="C77" s="7"/>
      <c r="D77" s="7"/>
      <c r="E77" s="7"/>
      <c r="H77" s="87"/>
      <c r="I77" s="87"/>
      <c r="J77" s="87"/>
      <c r="K77" s="87"/>
      <c r="L77" s="88"/>
      <c r="M77" s="88"/>
      <c r="N77" s="277" t="s">
        <v>62</v>
      </c>
    </row>
    <row r="78" ht="6" customHeight="1">
      <c r="N78" s="278"/>
    </row>
    <row r="79" ht="6" customHeight="1">
      <c r="N79" s="199"/>
    </row>
    <row r="80" ht="6" customHeight="1">
      <c r="N80" s="199"/>
    </row>
    <row r="81" spans="1:7" ht="13.5">
      <c r="A81" s="89" t="s">
        <v>63</v>
      </c>
      <c r="B81" s="89"/>
      <c r="C81" s="89"/>
      <c r="D81" s="90"/>
      <c r="E81" s="89"/>
      <c r="F81" s="89"/>
      <c r="G81" s="89"/>
    </row>
    <row r="82" spans="1:4" ht="12.75">
      <c r="A82" s="67"/>
      <c r="D82" s="86"/>
    </row>
    <row r="83" spans="1:14" ht="13.5">
      <c r="A83" s="67"/>
      <c r="B83" s="14"/>
      <c r="C83" s="14"/>
      <c r="D83" s="14"/>
      <c r="E83" s="14"/>
      <c r="G83" s="274" t="s">
        <v>64</v>
      </c>
      <c r="H83" s="279"/>
      <c r="I83" s="279"/>
      <c r="J83" s="279"/>
      <c r="K83" s="91"/>
      <c r="L83" s="274" t="s">
        <v>65</v>
      </c>
      <c r="M83" s="280"/>
      <c r="N83" s="280"/>
    </row>
    <row r="84" spans="1:14" ht="13.5">
      <c r="A84" s="67"/>
      <c r="B84" s="14"/>
      <c r="C84" s="14"/>
      <c r="D84" s="14"/>
      <c r="E84" s="14"/>
      <c r="F84" s="92"/>
      <c r="G84" s="274" t="s">
        <v>66</v>
      </c>
      <c r="H84" s="274"/>
      <c r="I84" s="274"/>
      <c r="J84" s="274"/>
      <c r="K84" s="91"/>
      <c r="L84" s="280"/>
      <c r="M84" s="280"/>
      <c r="N84" s="280"/>
    </row>
    <row r="85" spans="1:14" ht="13.5">
      <c r="A85" s="67"/>
      <c r="B85" s="14"/>
      <c r="C85" s="14"/>
      <c r="D85" s="14"/>
      <c r="E85" s="14"/>
      <c r="G85" s="93"/>
      <c r="H85" s="93"/>
      <c r="I85" s="93"/>
      <c r="J85" s="93" t="s">
        <v>14</v>
      </c>
      <c r="K85" s="91"/>
      <c r="L85" s="274" t="s">
        <v>67</v>
      </c>
      <c r="M85" s="274"/>
      <c r="N85" s="274"/>
    </row>
    <row r="86" spans="1:14" ht="13.5">
      <c r="A86" s="67"/>
      <c r="B86" s="14"/>
      <c r="C86" s="14"/>
      <c r="D86" s="14"/>
      <c r="E86" s="14"/>
      <c r="F86" s="92"/>
      <c r="G86" s="92"/>
      <c r="H86" s="92"/>
      <c r="I86" s="92"/>
      <c r="J86" s="92"/>
      <c r="K86" s="92"/>
      <c r="L86" s="275"/>
      <c r="M86" s="275"/>
      <c r="N86" s="275"/>
    </row>
    <row r="87" spans="1:14" ht="13.5">
      <c r="A87" s="94" t="s">
        <v>16</v>
      </c>
      <c r="B87" s="14" t="s">
        <v>68</v>
      </c>
      <c r="C87" s="14"/>
      <c r="D87" s="14"/>
      <c r="E87" s="14"/>
      <c r="G87" s="95"/>
      <c r="H87" s="96"/>
      <c r="I87" s="96"/>
      <c r="J87" s="49">
        <f>+'[1]CONSOLED'!S155+1</f>
        <v>67327</v>
      </c>
      <c r="K87" s="18"/>
      <c r="L87" s="255">
        <v>67986</v>
      </c>
      <c r="M87" s="276"/>
      <c r="N87" s="276"/>
    </row>
    <row r="88" spans="1:14" ht="13.5">
      <c r="A88" s="94" t="s">
        <v>23</v>
      </c>
      <c r="B88" s="14" t="s">
        <v>69</v>
      </c>
      <c r="C88" s="14"/>
      <c r="D88" s="14"/>
      <c r="E88" s="14"/>
      <c r="G88" s="97"/>
      <c r="H88" s="98"/>
      <c r="I88" s="98"/>
      <c r="J88" s="49">
        <f>+'[1]CONSOLED'!S156</f>
        <v>285592</v>
      </c>
      <c r="K88" s="49"/>
      <c r="L88" s="255">
        <v>256398</v>
      </c>
      <c r="M88" s="255"/>
      <c r="N88" s="255"/>
    </row>
    <row r="89" spans="1:14" ht="13.5">
      <c r="A89" s="94" t="s">
        <v>48</v>
      </c>
      <c r="B89" s="14" t="s">
        <v>70</v>
      </c>
      <c r="C89" s="14"/>
      <c r="D89" s="14"/>
      <c r="E89" s="14"/>
      <c r="G89" s="99"/>
      <c r="H89" s="100"/>
      <c r="I89" s="100"/>
      <c r="J89" s="22">
        <f>+'[1]CONSOLED'!S154</f>
        <v>23381</v>
      </c>
      <c r="K89" s="48"/>
      <c r="L89" s="269">
        <v>21392</v>
      </c>
      <c r="M89" s="269"/>
      <c r="N89" s="269"/>
    </row>
    <row r="90" spans="1:14" ht="13.5">
      <c r="A90" s="94" t="s">
        <v>53</v>
      </c>
      <c r="B90" s="14" t="s">
        <v>71</v>
      </c>
      <c r="C90" s="14"/>
      <c r="D90" s="14"/>
      <c r="E90" s="14"/>
      <c r="G90" s="99"/>
      <c r="H90" s="100"/>
      <c r="I90" s="100"/>
      <c r="J90" s="30">
        <v>0</v>
      </c>
      <c r="K90" s="50"/>
      <c r="L90" s="30"/>
      <c r="M90" s="30"/>
      <c r="N90" s="30">
        <v>0</v>
      </c>
    </row>
    <row r="91" spans="1:14" ht="13.5">
      <c r="A91" s="101"/>
      <c r="B91" s="78"/>
      <c r="D91" s="78"/>
      <c r="E91" s="78"/>
      <c r="G91" s="102"/>
      <c r="H91" s="103"/>
      <c r="I91" s="103"/>
      <c r="J91" s="14"/>
      <c r="K91" s="22"/>
      <c r="L91" s="14"/>
      <c r="M91" s="14"/>
      <c r="N91" s="14"/>
    </row>
    <row r="92" spans="1:14" ht="13.5">
      <c r="A92" s="94" t="s">
        <v>72</v>
      </c>
      <c r="B92" s="14" t="s">
        <v>73</v>
      </c>
      <c r="C92" s="14"/>
      <c r="D92" s="14"/>
      <c r="E92" s="14"/>
      <c r="F92" s="102"/>
      <c r="G92" s="102"/>
      <c r="H92" s="103"/>
      <c r="I92" s="103"/>
      <c r="J92" s="24"/>
      <c r="K92" s="24"/>
      <c r="L92" s="24"/>
      <c r="M92" s="24"/>
      <c r="N92" s="24"/>
    </row>
    <row r="93" spans="1:14" ht="13.5">
      <c r="A93" s="101"/>
      <c r="B93" s="14"/>
      <c r="C93" s="78" t="s">
        <v>74</v>
      </c>
      <c r="D93" s="78"/>
      <c r="E93" s="78"/>
      <c r="G93" s="102"/>
      <c r="H93" s="103"/>
      <c r="I93" s="103"/>
      <c r="J93" s="22">
        <f>+'[1]CONSOLED'!S138</f>
        <v>49465</v>
      </c>
      <c r="K93" s="22"/>
      <c r="L93" s="269">
        <v>39508</v>
      </c>
      <c r="M93" s="269"/>
      <c r="N93" s="269"/>
    </row>
    <row r="94" spans="1:14" ht="13.5">
      <c r="A94" s="101"/>
      <c r="B94" s="14"/>
      <c r="C94" s="78" t="s">
        <v>75</v>
      </c>
      <c r="D94" s="78"/>
      <c r="E94" s="78"/>
      <c r="G94" s="102"/>
      <c r="H94" s="103"/>
      <c r="I94" s="103"/>
      <c r="J94" s="22">
        <f>+'[1]CONSOLED'!S136</f>
        <v>39401</v>
      </c>
      <c r="K94" s="22"/>
      <c r="L94" s="269">
        <v>47800</v>
      </c>
      <c r="M94" s="269"/>
      <c r="N94" s="269"/>
    </row>
    <row r="95" spans="1:14" ht="13.5">
      <c r="A95" s="101"/>
      <c r="B95" s="14"/>
      <c r="C95" s="78" t="s">
        <v>76</v>
      </c>
      <c r="D95" s="78"/>
      <c r="E95" s="78"/>
      <c r="G95" s="99"/>
      <c r="H95" s="100"/>
      <c r="I95" s="100"/>
      <c r="J95" s="48">
        <v>0</v>
      </c>
      <c r="K95" s="25"/>
      <c r="L95" s="261">
        <v>0</v>
      </c>
      <c r="M95" s="261"/>
      <c r="N95" s="261"/>
    </row>
    <row r="96" spans="1:14" ht="13.5">
      <c r="A96" s="101"/>
      <c r="B96" s="14"/>
      <c r="C96" s="78" t="s">
        <v>77</v>
      </c>
      <c r="D96" s="78"/>
      <c r="E96" s="78"/>
      <c r="G96" s="102"/>
      <c r="H96" s="103"/>
      <c r="I96" s="103"/>
      <c r="J96" s="22">
        <f>+'[1]CONSOLED'!S135</f>
        <v>64367</v>
      </c>
      <c r="K96" s="22"/>
      <c r="L96" s="269">
        <v>91396</v>
      </c>
      <c r="M96" s="269"/>
      <c r="N96" s="269"/>
    </row>
    <row r="97" spans="1:14" ht="13.5">
      <c r="A97" s="101"/>
      <c r="B97" s="14"/>
      <c r="C97" s="78" t="s">
        <v>78</v>
      </c>
      <c r="D97" s="78"/>
      <c r="E97" s="78"/>
      <c r="G97" s="102"/>
      <c r="H97" s="103"/>
      <c r="I97" s="103"/>
      <c r="J97" s="51">
        <v>0</v>
      </c>
      <c r="K97" s="24"/>
      <c r="L97" s="24"/>
      <c r="M97" s="24"/>
      <c r="N97" s="24"/>
    </row>
    <row r="98" spans="1:14" ht="13.5">
      <c r="A98" s="101"/>
      <c r="B98" s="14"/>
      <c r="C98" s="78"/>
      <c r="D98" s="78" t="s">
        <v>79</v>
      </c>
      <c r="E98" s="78"/>
      <c r="G98" s="102"/>
      <c r="H98" s="103"/>
      <c r="I98" s="103"/>
      <c r="J98" s="22">
        <f>+'[1]CONSOLED'!S137</f>
        <v>9325</v>
      </c>
      <c r="K98" s="22"/>
      <c r="L98" s="269">
        <v>9954</v>
      </c>
      <c r="M98" s="269"/>
      <c r="N98" s="269"/>
    </row>
    <row r="99" spans="1:14" ht="13.5">
      <c r="A99" s="101"/>
      <c r="B99" s="14"/>
      <c r="C99" s="78"/>
      <c r="D99" s="78" t="s">
        <v>80</v>
      </c>
      <c r="E99" s="78"/>
      <c r="G99" s="102"/>
      <c r="H99" s="103"/>
      <c r="I99" s="103"/>
      <c r="J99" s="22">
        <f>+'[1]CONSOLED'!S140</f>
        <v>11</v>
      </c>
      <c r="K99" s="22"/>
      <c r="L99" s="22"/>
      <c r="M99" s="22"/>
      <c r="N99" s="22">
        <v>10</v>
      </c>
    </row>
    <row r="100" spans="1:14" ht="13.5">
      <c r="A100" s="101"/>
      <c r="B100" s="14"/>
      <c r="C100" s="78"/>
      <c r="D100" s="78"/>
      <c r="E100" s="78"/>
      <c r="F100" s="104"/>
      <c r="H100" s="103"/>
      <c r="I100" s="103"/>
      <c r="J100" s="105">
        <f>SUM(J93:J99)</f>
        <v>162569</v>
      </c>
      <c r="K100" s="106"/>
      <c r="L100" s="107"/>
      <c r="M100" s="272">
        <f>SUM(L93:N99)</f>
        <v>188668</v>
      </c>
      <c r="N100" s="273"/>
    </row>
    <row r="101" spans="1:14" ht="12.75" customHeight="1">
      <c r="A101" s="101"/>
      <c r="B101" s="14"/>
      <c r="C101" s="78"/>
      <c r="D101" s="78"/>
      <c r="E101" s="78"/>
      <c r="F101" s="102"/>
      <c r="G101" s="102"/>
      <c r="H101" s="103"/>
      <c r="I101" s="103"/>
      <c r="J101" s="22"/>
      <c r="K101" s="22"/>
      <c r="L101" s="22"/>
      <c r="M101" s="22"/>
      <c r="N101" s="22"/>
    </row>
    <row r="102" spans="1:14" ht="13.5">
      <c r="A102" s="94" t="s">
        <v>81</v>
      </c>
      <c r="B102" s="14" t="s">
        <v>82</v>
      </c>
      <c r="C102" s="14"/>
      <c r="D102" s="14"/>
      <c r="E102" s="14"/>
      <c r="F102" s="102"/>
      <c r="G102" s="102"/>
      <c r="H102" s="103"/>
      <c r="I102" s="103"/>
      <c r="J102" s="24"/>
      <c r="K102" s="24"/>
      <c r="L102" s="24"/>
      <c r="M102" s="24"/>
      <c r="N102" s="24"/>
    </row>
    <row r="103" spans="1:14" ht="13.5">
      <c r="A103" s="101"/>
      <c r="B103" s="14"/>
      <c r="C103" s="78" t="s">
        <v>83</v>
      </c>
      <c r="D103" s="78"/>
      <c r="E103" s="78"/>
      <c r="G103" s="102"/>
      <c r="H103" s="103"/>
      <c r="I103" s="103"/>
      <c r="J103" s="22">
        <f>+'[1]CONSOLED'!S144</f>
        <v>9812</v>
      </c>
      <c r="K103" s="22"/>
      <c r="L103" s="269">
        <v>23870</v>
      </c>
      <c r="M103" s="269"/>
      <c r="N103" s="269"/>
    </row>
    <row r="104" spans="1:14" ht="13.5">
      <c r="A104" s="101"/>
      <c r="B104" s="14"/>
      <c r="C104" s="78" t="s">
        <v>84</v>
      </c>
      <c r="D104" s="78"/>
      <c r="E104" s="78"/>
      <c r="G104" s="102"/>
      <c r="H104" s="103"/>
      <c r="I104" s="103"/>
      <c r="J104" s="22">
        <f>+'[1]CONSOLED'!S145</f>
        <v>41169</v>
      </c>
      <c r="K104" s="22"/>
      <c r="L104" s="269">
        <v>40340</v>
      </c>
      <c r="M104" s="269"/>
      <c r="N104" s="269"/>
    </row>
    <row r="105" spans="1:14" ht="13.5">
      <c r="A105" s="101"/>
      <c r="B105" s="14"/>
      <c r="C105" s="78" t="s">
        <v>85</v>
      </c>
      <c r="D105" s="78"/>
      <c r="E105" s="78"/>
      <c r="G105" s="102"/>
      <c r="H105" s="103"/>
      <c r="I105" s="103"/>
      <c r="J105" s="22">
        <f>+'[1]CONSOLED'!S146</f>
        <v>7447</v>
      </c>
      <c r="K105" s="22"/>
      <c r="L105" s="269">
        <v>32089</v>
      </c>
      <c r="M105" s="269"/>
      <c r="N105" s="269"/>
    </row>
    <row r="106" spans="1:14" ht="13.5">
      <c r="A106" s="101"/>
      <c r="B106" s="14"/>
      <c r="C106" s="78" t="s">
        <v>86</v>
      </c>
      <c r="D106" s="78"/>
      <c r="E106" s="78"/>
      <c r="G106" s="102"/>
      <c r="H106" s="103"/>
      <c r="I106" s="103"/>
      <c r="J106" s="22">
        <f>+'[1]CONSOLED'!S148</f>
        <v>13874</v>
      </c>
      <c r="K106" s="22"/>
      <c r="L106" s="269">
        <v>6232</v>
      </c>
      <c r="M106" s="269"/>
      <c r="N106" s="269"/>
    </row>
    <row r="107" spans="1:14" ht="13.5">
      <c r="A107" s="101"/>
      <c r="B107" s="14"/>
      <c r="C107" s="78" t="s">
        <v>87</v>
      </c>
      <c r="D107" s="78"/>
      <c r="E107" s="78"/>
      <c r="G107" s="102"/>
      <c r="H107" s="103"/>
      <c r="I107" s="103"/>
      <c r="J107" s="22"/>
      <c r="K107" s="24"/>
      <c r="L107" s="24"/>
      <c r="M107" s="24"/>
      <c r="N107" s="24"/>
    </row>
    <row r="108" spans="1:14" ht="13.5">
      <c r="A108" s="101"/>
      <c r="B108" s="14"/>
      <c r="C108" s="78"/>
      <c r="D108" s="78" t="s">
        <v>88</v>
      </c>
      <c r="E108" s="78"/>
      <c r="G108" s="102"/>
      <c r="H108" s="103"/>
      <c r="I108" s="103"/>
      <c r="J108" s="22">
        <f>+'[1]CONSOLED'!S147-1</f>
        <v>1013</v>
      </c>
      <c r="K108" s="22"/>
      <c r="L108" s="269">
        <v>451</v>
      </c>
      <c r="M108" s="269"/>
      <c r="N108" s="269"/>
    </row>
    <row r="109" spans="1:14" ht="13.5">
      <c r="A109" s="101"/>
      <c r="B109" s="14"/>
      <c r="C109" s="78"/>
      <c r="D109" s="78" t="s">
        <v>89</v>
      </c>
      <c r="E109" s="78"/>
      <c r="G109" s="97"/>
      <c r="H109" s="98"/>
      <c r="I109" s="98"/>
      <c r="J109" s="48">
        <f>+'[1]CONSOLED'!S149</f>
        <v>0</v>
      </c>
      <c r="K109" s="54"/>
      <c r="L109" s="255">
        <v>8006</v>
      </c>
      <c r="M109" s="255"/>
      <c r="N109" s="255"/>
    </row>
    <row r="110" spans="1:14" ht="13.5">
      <c r="A110" s="101"/>
      <c r="B110" s="14"/>
      <c r="C110" s="78"/>
      <c r="D110" s="78"/>
      <c r="E110" s="78"/>
      <c r="F110" s="108"/>
      <c r="G110" s="109"/>
      <c r="H110" s="98"/>
      <c r="I110" s="98"/>
      <c r="J110" s="110">
        <f>SUM(J103:J109)</f>
        <v>73315</v>
      </c>
      <c r="K110" s="111"/>
      <c r="L110" s="112"/>
      <c r="M110" s="112"/>
      <c r="N110" s="110">
        <f>SUM(L103:N109)</f>
        <v>110988</v>
      </c>
    </row>
    <row r="111" spans="1:14" ht="12.75" customHeight="1">
      <c r="A111" s="101"/>
      <c r="B111" s="14"/>
      <c r="C111" s="78"/>
      <c r="D111" s="78"/>
      <c r="E111" s="78"/>
      <c r="F111" s="97"/>
      <c r="G111" s="97"/>
      <c r="H111" s="98"/>
      <c r="I111" s="98"/>
      <c r="J111" s="49"/>
      <c r="K111" s="49"/>
      <c r="L111" s="49"/>
      <c r="M111" s="49"/>
      <c r="N111" s="49"/>
    </row>
    <row r="112" spans="1:14" ht="13.5">
      <c r="A112" s="94" t="s">
        <v>90</v>
      </c>
      <c r="B112" s="14" t="s">
        <v>91</v>
      </c>
      <c r="C112" s="14"/>
      <c r="D112" s="14"/>
      <c r="E112" s="14"/>
      <c r="G112" s="109"/>
      <c r="H112" s="113"/>
      <c r="I112" s="113"/>
      <c r="J112" s="45">
        <f>+J100-J110</f>
        <v>89254</v>
      </c>
      <c r="K112" s="45"/>
      <c r="L112" s="268">
        <v>77680</v>
      </c>
      <c r="M112" s="268"/>
      <c r="N112" s="268"/>
    </row>
    <row r="113" spans="1:14" ht="14.25" thickBot="1">
      <c r="A113" s="94"/>
      <c r="B113" s="14"/>
      <c r="C113" s="14"/>
      <c r="D113" s="14"/>
      <c r="E113" s="14"/>
      <c r="F113" s="102"/>
      <c r="G113" s="109"/>
      <c r="H113" s="114"/>
      <c r="I113" s="114"/>
      <c r="J113" s="115">
        <f>+J112+J89+J88+J87</f>
        <v>465554</v>
      </c>
      <c r="K113" s="57"/>
      <c r="L113" s="22"/>
      <c r="M113" s="271">
        <f>+L112+L89+L88+L87</f>
        <v>423456</v>
      </c>
      <c r="N113" s="271"/>
    </row>
    <row r="114" spans="1:14" ht="14.25" thickTop="1">
      <c r="A114" s="94"/>
      <c r="B114" s="14"/>
      <c r="C114" s="14"/>
      <c r="D114" s="14"/>
      <c r="E114" s="14"/>
      <c r="F114" s="102"/>
      <c r="G114" s="102"/>
      <c r="H114" s="103"/>
      <c r="I114" s="103"/>
      <c r="J114" s="22"/>
      <c r="K114" s="22"/>
      <c r="L114" s="22"/>
      <c r="M114" s="22"/>
      <c r="N114" s="22"/>
    </row>
    <row r="115" spans="1:14" ht="13.5">
      <c r="A115" s="94" t="s">
        <v>92</v>
      </c>
      <c r="B115" s="14" t="s">
        <v>93</v>
      </c>
      <c r="C115" s="14"/>
      <c r="D115" s="14"/>
      <c r="E115" s="14"/>
      <c r="F115" s="102"/>
      <c r="G115" s="102"/>
      <c r="H115" s="103"/>
      <c r="I115" s="103"/>
      <c r="J115" s="24"/>
      <c r="K115" s="24"/>
      <c r="L115" s="24"/>
      <c r="M115" s="24"/>
      <c r="N115" s="24"/>
    </row>
    <row r="116" spans="1:14" ht="13.5">
      <c r="A116" s="101"/>
      <c r="B116" s="14"/>
      <c r="C116" s="14" t="s">
        <v>94</v>
      </c>
      <c r="D116" s="14"/>
      <c r="E116" s="14"/>
      <c r="G116" s="102"/>
      <c r="H116" s="103"/>
      <c r="I116" s="103"/>
      <c r="J116" s="22">
        <f>+'[2]CF-1,2,3'!Q90</f>
        <v>139000</v>
      </c>
      <c r="K116" s="22"/>
      <c r="L116" s="269">
        <v>139000</v>
      </c>
      <c r="M116" s="269"/>
      <c r="N116" s="269"/>
    </row>
    <row r="117" spans="1:14" ht="13.5">
      <c r="A117" s="101"/>
      <c r="B117" s="14"/>
      <c r="C117" s="14" t="s">
        <v>95</v>
      </c>
      <c r="D117" s="14"/>
      <c r="E117" s="14"/>
      <c r="F117" s="102"/>
      <c r="G117" s="102"/>
      <c r="H117" s="103"/>
      <c r="I117" s="103"/>
      <c r="J117" s="24"/>
      <c r="K117" s="24"/>
      <c r="L117" s="24"/>
      <c r="M117" s="24"/>
      <c r="N117" s="24"/>
    </row>
    <row r="118" spans="1:14" ht="13.5">
      <c r="A118" s="101"/>
      <c r="B118" s="14"/>
      <c r="C118" s="14"/>
      <c r="D118" s="78" t="s">
        <v>96</v>
      </c>
      <c r="E118" s="78"/>
      <c r="G118" s="102"/>
      <c r="H118" s="103"/>
      <c r="I118" s="103"/>
      <c r="J118" s="22">
        <f>+'[1]CONSOLED'!S171</f>
        <v>107908</v>
      </c>
      <c r="K118" s="22"/>
      <c r="L118" s="269">
        <v>107908</v>
      </c>
      <c r="M118" s="269"/>
      <c r="N118" s="269"/>
    </row>
    <row r="119" spans="1:14" ht="13.5">
      <c r="A119" s="101"/>
      <c r="B119" s="14"/>
      <c r="C119" s="14"/>
      <c r="D119" s="78" t="s">
        <v>97</v>
      </c>
      <c r="E119" s="78"/>
      <c r="G119" s="99"/>
      <c r="H119" s="100"/>
      <c r="I119" s="100"/>
      <c r="J119" s="48">
        <v>0</v>
      </c>
      <c r="K119" s="49"/>
      <c r="L119" s="261">
        <v>0</v>
      </c>
      <c r="M119" s="261"/>
      <c r="N119" s="261"/>
    </row>
    <row r="120" spans="1:14" ht="13.5">
      <c r="A120" s="101"/>
      <c r="B120" s="14"/>
      <c r="C120" s="14"/>
      <c r="D120" s="78" t="s">
        <v>98</v>
      </c>
      <c r="E120" s="78"/>
      <c r="G120" s="99"/>
      <c r="H120" s="100"/>
      <c r="I120" s="100"/>
      <c r="J120" s="48">
        <v>0</v>
      </c>
      <c r="K120" s="49"/>
      <c r="L120" s="261">
        <v>0</v>
      </c>
      <c r="M120" s="261"/>
      <c r="N120" s="261"/>
    </row>
    <row r="121" spans="1:14" ht="13.5">
      <c r="A121" s="101"/>
      <c r="B121" s="14"/>
      <c r="C121" s="14"/>
      <c r="D121" s="78" t="s">
        <v>99</v>
      </c>
      <c r="E121" s="78"/>
      <c r="G121" s="102"/>
      <c r="H121" s="103"/>
      <c r="I121" s="103"/>
      <c r="J121" s="22">
        <f>+'[1]CONSOLED'!S175</f>
        <v>124558</v>
      </c>
      <c r="K121" s="22"/>
      <c r="L121" s="269">
        <v>76935</v>
      </c>
      <c r="M121" s="269"/>
      <c r="N121" s="269"/>
    </row>
    <row r="122" spans="1:14" ht="13.5">
      <c r="A122" s="101"/>
      <c r="B122" s="14"/>
      <c r="C122" s="14"/>
      <c r="D122" s="78" t="s">
        <v>100</v>
      </c>
      <c r="E122" s="78"/>
      <c r="G122" s="116"/>
      <c r="H122" s="113"/>
      <c r="I122" s="113"/>
      <c r="J122" s="45">
        <f>+'[1]CONSOLED'!S172</f>
        <v>-70</v>
      </c>
      <c r="K122" s="45"/>
      <c r="L122" s="268">
        <v>-193</v>
      </c>
      <c r="M122" s="268"/>
      <c r="N122" s="268"/>
    </row>
    <row r="123" spans="1:14" ht="13.5">
      <c r="A123" s="101"/>
      <c r="B123" s="14"/>
      <c r="C123" s="14"/>
      <c r="D123" s="117" t="s">
        <v>101</v>
      </c>
      <c r="E123" s="78"/>
      <c r="G123" s="116"/>
      <c r="H123" s="113"/>
      <c r="I123" s="113"/>
      <c r="J123" s="45"/>
      <c r="K123" s="45"/>
      <c r="L123" s="45"/>
      <c r="M123" s="45"/>
      <c r="N123" s="45"/>
    </row>
    <row r="124" spans="1:14" ht="13.5">
      <c r="A124" s="101"/>
      <c r="B124" s="14"/>
      <c r="C124" s="78"/>
      <c r="D124" s="118" t="s">
        <v>102</v>
      </c>
      <c r="E124" s="78"/>
      <c r="F124" s="104"/>
      <c r="H124" s="103"/>
      <c r="I124" s="103"/>
      <c r="J124" s="24">
        <f>+'[1]CONSOLED'!S174</f>
        <v>30319</v>
      </c>
      <c r="K124" s="106"/>
      <c r="L124" s="119"/>
      <c r="M124" s="119"/>
      <c r="N124" s="24">
        <v>30319</v>
      </c>
    </row>
    <row r="125" spans="1:14" ht="13.5">
      <c r="A125" s="101"/>
      <c r="B125" s="14"/>
      <c r="C125" s="78"/>
      <c r="D125" s="78"/>
      <c r="E125" s="78"/>
      <c r="F125" s="104"/>
      <c r="G125" s="120"/>
      <c r="H125" s="121"/>
      <c r="I125" s="121"/>
      <c r="J125" s="119">
        <f>SUM(J116:J124)</f>
        <v>401715</v>
      </c>
      <c r="K125" s="119"/>
      <c r="L125" s="107"/>
      <c r="M125" s="119"/>
      <c r="N125" s="119">
        <f>SUM(L116:N124)</f>
        <v>353969</v>
      </c>
    </row>
    <row r="126" spans="1:14" ht="13.5">
      <c r="A126" s="94" t="s">
        <v>103</v>
      </c>
      <c r="B126" s="14" t="s">
        <v>104</v>
      </c>
      <c r="C126" s="78"/>
      <c r="D126" s="78"/>
      <c r="E126" s="78"/>
      <c r="F126" s="104"/>
      <c r="G126" s="120"/>
      <c r="H126" s="121"/>
      <c r="I126" s="121"/>
      <c r="J126" s="119">
        <f>+'[1]CONSOLED'!S177</f>
        <v>9315</v>
      </c>
      <c r="K126" s="119"/>
      <c r="L126" s="107"/>
      <c r="M126" s="119"/>
      <c r="N126" s="119">
        <v>9720</v>
      </c>
    </row>
    <row r="127" spans="1:14" ht="13.5">
      <c r="A127" s="101"/>
      <c r="B127" s="14"/>
      <c r="C127" s="78"/>
      <c r="D127" s="78"/>
      <c r="E127" s="78"/>
      <c r="F127" s="104"/>
      <c r="G127" s="120"/>
      <c r="H127" s="121"/>
      <c r="I127" s="121"/>
      <c r="J127" s="119">
        <f>SUM(J125:J126)</f>
        <v>411030</v>
      </c>
      <c r="K127" s="119"/>
      <c r="L127" s="107"/>
      <c r="M127" s="119"/>
      <c r="N127" s="119">
        <f>SUM(N125:N126)</f>
        <v>363689</v>
      </c>
    </row>
    <row r="128" spans="1:14" ht="6" customHeight="1">
      <c r="A128" s="101"/>
      <c r="B128" s="14"/>
      <c r="C128" s="78"/>
      <c r="D128" s="78"/>
      <c r="E128" s="78"/>
      <c r="F128" s="104"/>
      <c r="G128" s="120"/>
      <c r="H128" s="121"/>
      <c r="I128" s="121"/>
      <c r="J128" s="119"/>
      <c r="K128" s="119"/>
      <c r="L128" s="107"/>
      <c r="M128" s="119"/>
      <c r="N128" s="119"/>
    </row>
    <row r="129" spans="1:14" ht="13.5">
      <c r="A129" s="94" t="s">
        <v>105</v>
      </c>
      <c r="B129" s="14" t="s">
        <v>106</v>
      </c>
      <c r="C129" s="14"/>
      <c r="D129" s="14"/>
      <c r="E129" s="14"/>
      <c r="G129" s="102"/>
      <c r="H129" s="103"/>
      <c r="I129" s="103"/>
      <c r="J129" s="22">
        <f>-'[1]CONSOLED'!S162</f>
        <v>54524</v>
      </c>
      <c r="K129" s="22"/>
      <c r="L129" s="269">
        <v>49767</v>
      </c>
      <c r="M129" s="269"/>
      <c r="N129" s="269"/>
    </row>
    <row r="130" spans="1:14" ht="13.5">
      <c r="A130" s="94" t="s">
        <v>107</v>
      </c>
      <c r="B130" s="14" t="s">
        <v>108</v>
      </c>
      <c r="C130" s="14"/>
      <c r="D130" s="14"/>
      <c r="E130" s="14"/>
      <c r="G130" s="102"/>
      <c r="H130" s="103"/>
      <c r="I130" s="103"/>
      <c r="J130" s="51">
        <f>-'[1]CONSOLED'!S159</f>
        <v>0</v>
      </c>
      <c r="K130" s="22"/>
      <c r="L130" s="269">
        <v>10000</v>
      </c>
      <c r="M130" s="269"/>
      <c r="N130" s="269"/>
    </row>
    <row r="131" spans="1:14" ht="14.25" thickBot="1">
      <c r="A131" s="94"/>
      <c r="B131" s="14"/>
      <c r="C131" s="14"/>
      <c r="D131" s="14"/>
      <c r="E131" s="14"/>
      <c r="F131" s="122"/>
      <c r="H131" s="123"/>
      <c r="I131" s="123"/>
      <c r="J131" s="124">
        <f>SUM(J127:J130)</f>
        <v>465554</v>
      </c>
      <c r="K131" s="125"/>
      <c r="L131" s="25"/>
      <c r="M131" s="126"/>
      <c r="N131" s="124">
        <f>SUM(L127:N130)</f>
        <v>423456</v>
      </c>
    </row>
    <row r="132" spans="1:14" ht="14.25" thickTop="1">
      <c r="A132" s="101"/>
      <c r="B132" s="14"/>
      <c r="C132" s="14"/>
      <c r="D132" s="14"/>
      <c r="E132" s="14"/>
      <c r="F132" s="104"/>
      <c r="G132" s="104"/>
      <c r="H132" s="127"/>
      <c r="I132" s="127"/>
      <c r="J132" s="107"/>
      <c r="K132" s="107"/>
      <c r="L132" s="107"/>
      <c r="M132" s="107"/>
      <c r="N132" s="107"/>
    </row>
    <row r="133" spans="1:14" ht="13.5">
      <c r="A133" s="94" t="s">
        <v>109</v>
      </c>
      <c r="B133" s="14" t="s">
        <v>110</v>
      </c>
      <c r="C133" s="14"/>
      <c r="D133" s="14"/>
      <c r="E133" s="14"/>
      <c r="G133" s="128"/>
      <c r="H133" s="129"/>
      <c r="I133" s="129"/>
      <c r="J133" s="130">
        <f>+J127/J116</f>
        <v>2.9570503597122304</v>
      </c>
      <c r="K133" s="130"/>
      <c r="L133" s="270">
        <v>2.62</v>
      </c>
      <c r="M133" s="270"/>
      <c r="N133" s="270"/>
    </row>
    <row r="134" spans="1:14" ht="13.5">
      <c r="A134" s="94"/>
      <c r="F134" s="128"/>
      <c r="G134" s="128"/>
      <c r="H134" s="128"/>
      <c r="I134" s="128"/>
      <c r="J134" s="130"/>
      <c r="K134" s="130"/>
      <c r="L134" s="130"/>
      <c r="M134" s="130"/>
      <c r="N134" s="130"/>
    </row>
    <row r="135" spans="1:14" ht="12.75">
      <c r="A135" s="94"/>
      <c r="F135" s="128"/>
      <c r="G135" s="128"/>
      <c r="H135" s="128"/>
      <c r="I135" s="128"/>
      <c r="J135" s="128"/>
      <c r="K135" s="128"/>
      <c r="L135" s="128"/>
      <c r="M135" s="128"/>
      <c r="N135" s="128"/>
    </row>
    <row r="136" spans="1:14" ht="12.75">
      <c r="A136" s="94"/>
      <c r="F136" s="128"/>
      <c r="G136" s="128"/>
      <c r="H136" s="128"/>
      <c r="I136" s="128"/>
      <c r="J136" s="128"/>
      <c r="K136" s="128"/>
      <c r="L136" s="128"/>
      <c r="M136" s="128"/>
      <c r="N136" s="128"/>
    </row>
    <row r="137" spans="1:14" ht="12.75">
      <c r="A137" s="94"/>
      <c r="F137" s="128"/>
      <c r="G137" s="128"/>
      <c r="H137" s="128"/>
      <c r="I137" s="128"/>
      <c r="J137" s="128"/>
      <c r="K137" s="128"/>
      <c r="L137" s="128"/>
      <c r="M137" s="128"/>
      <c r="N137" s="128"/>
    </row>
    <row r="138" spans="1:14" ht="12.75">
      <c r="A138" s="94"/>
      <c r="F138" s="128"/>
      <c r="G138" s="128"/>
      <c r="H138" s="128"/>
      <c r="I138" s="128"/>
      <c r="J138" s="128"/>
      <c r="K138" s="128"/>
      <c r="L138" s="128"/>
      <c r="M138" s="128"/>
      <c r="N138" s="128"/>
    </row>
    <row r="139" spans="1:14" ht="12.75">
      <c r="A139" s="94"/>
      <c r="F139" s="128"/>
      <c r="G139" s="128"/>
      <c r="H139" s="128"/>
      <c r="I139" s="128"/>
      <c r="J139" s="128"/>
      <c r="K139" s="128"/>
      <c r="L139" s="128"/>
      <c r="M139" s="128"/>
      <c r="N139" s="128"/>
    </row>
    <row r="140" spans="1:14" ht="12.75">
      <c r="A140" s="94"/>
      <c r="F140" s="128"/>
      <c r="G140" s="128"/>
      <c r="H140" s="128"/>
      <c r="I140" s="128"/>
      <c r="J140" s="128"/>
      <c r="K140" s="128"/>
      <c r="L140" s="128"/>
      <c r="M140" s="128"/>
      <c r="N140" s="128"/>
    </row>
    <row r="141" spans="1:14" ht="12.75">
      <c r="A141" s="94"/>
      <c r="F141" s="128"/>
      <c r="G141" s="128"/>
      <c r="H141" s="128"/>
      <c r="I141" s="128"/>
      <c r="J141" s="128"/>
      <c r="K141" s="128"/>
      <c r="L141" s="128"/>
      <c r="M141" s="128"/>
      <c r="N141" s="128"/>
    </row>
    <row r="142" spans="1:14" ht="12.75">
      <c r="A142" s="94"/>
      <c r="F142" s="128"/>
      <c r="G142" s="128"/>
      <c r="H142" s="128"/>
      <c r="I142" s="128"/>
      <c r="J142" s="128"/>
      <c r="K142" s="128"/>
      <c r="L142" s="128"/>
      <c r="M142" s="128"/>
      <c r="N142" s="128"/>
    </row>
    <row r="143" spans="1:14" ht="12.75">
      <c r="A143" s="94"/>
      <c r="F143" s="128"/>
      <c r="G143" s="128"/>
      <c r="H143" s="128"/>
      <c r="I143" s="128"/>
      <c r="J143" s="128"/>
      <c r="K143" s="128"/>
      <c r="L143" s="128"/>
      <c r="M143" s="128"/>
      <c r="N143" s="128"/>
    </row>
    <row r="144" spans="1:14" ht="12.75">
      <c r="A144" s="94"/>
      <c r="F144" s="128"/>
      <c r="G144" s="128"/>
      <c r="H144" s="128"/>
      <c r="I144" s="128"/>
      <c r="J144" s="128"/>
      <c r="K144" s="128"/>
      <c r="L144" s="128"/>
      <c r="M144" s="128"/>
      <c r="N144" s="128"/>
    </row>
    <row r="145" spans="1:14" ht="12.75">
      <c r="A145" s="94"/>
      <c r="F145" s="128"/>
      <c r="G145" s="128"/>
      <c r="H145" s="128"/>
      <c r="I145" s="128"/>
      <c r="J145" s="128"/>
      <c r="K145" s="128"/>
      <c r="L145" s="128"/>
      <c r="M145" s="128"/>
      <c r="N145" s="128"/>
    </row>
    <row r="146" spans="1:14" ht="12.75">
      <c r="A146" s="94"/>
      <c r="F146" s="128"/>
      <c r="G146" s="128"/>
      <c r="H146" s="128"/>
      <c r="I146" s="128"/>
      <c r="J146" s="128"/>
      <c r="K146" s="128"/>
      <c r="L146" s="128"/>
      <c r="M146" s="128"/>
      <c r="N146" s="128"/>
    </row>
    <row r="147" spans="1:14" ht="12.75">
      <c r="A147" s="94"/>
      <c r="F147" s="128"/>
      <c r="G147" s="128"/>
      <c r="H147" s="128"/>
      <c r="I147" s="128"/>
      <c r="J147" s="128"/>
      <c r="K147" s="128"/>
      <c r="L147" s="128"/>
      <c r="M147" s="128"/>
      <c r="N147" s="128"/>
    </row>
    <row r="148" spans="1:14" ht="12.75">
      <c r="A148" s="94"/>
      <c r="F148" s="128"/>
      <c r="G148" s="128"/>
      <c r="H148" s="128"/>
      <c r="I148" s="128"/>
      <c r="J148" s="128"/>
      <c r="K148" s="128"/>
      <c r="L148" s="128"/>
      <c r="M148" s="128"/>
      <c r="N148" s="128"/>
    </row>
    <row r="149" spans="1:14" ht="12.75">
      <c r="A149" s="94"/>
      <c r="F149" s="128"/>
      <c r="G149" s="128"/>
      <c r="H149" s="128"/>
      <c r="I149" s="128"/>
      <c r="J149" s="128"/>
      <c r="K149" s="128"/>
      <c r="L149" s="128"/>
      <c r="M149" s="128"/>
      <c r="N149" s="128"/>
    </row>
    <row r="150" spans="1:14" ht="12.75">
      <c r="A150" s="94"/>
      <c r="F150" s="128"/>
      <c r="G150" s="128"/>
      <c r="H150" s="128"/>
      <c r="I150" s="128"/>
      <c r="J150" s="128"/>
      <c r="K150" s="128"/>
      <c r="L150" s="128"/>
      <c r="M150" s="128"/>
      <c r="N150" s="128"/>
    </row>
    <row r="151" spans="1:14" ht="12.75">
      <c r="A151" s="94"/>
      <c r="F151" s="128"/>
      <c r="G151" s="128"/>
      <c r="H151" s="128"/>
      <c r="I151" s="128"/>
      <c r="J151" s="128"/>
      <c r="K151" s="128"/>
      <c r="L151" s="128"/>
      <c r="M151" s="128"/>
      <c r="N151" s="128"/>
    </row>
    <row r="152" spans="1:14" ht="12.75" customHeight="1">
      <c r="A152" s="86"/>
      <c r="B152" s="86"/>
      <c r="C152" s="86"/>
      <c r="D152" s="86"/>
      <c r="E152" s="86"/>
      <c r="F152" s="131"/>
      <c r="G152" s="131"/>
      <c r="H152" s="131"/>
      <c r="I152" s="131"/>
      <c r="J152" s="131"/>
      <c r="K152" s="131"/>
      <c r="L152" s="131"/>
      <c r="M152" s="131"/>
      <c r="N152" s="233" t="s">
        <v>111</v>
      </c>
    </row>
    <row r="153" spans="1:14" ht="6" customHeight="1">
      <c r="A153" s="86"/>
      <c r="B153" s="86"/>
      <c r="C153" s="86"/>
      <c r="D153" s="86"/>
      <c r="E153" s="86"/>
      <c r="F153" s="131"/>
      <c r="G153" s="131"/>
      <c r="H153" s="131"/>
      <c r="I153" s="131"/>
      <c r="J153" s="131"/>
      <c r="K153" s="131"/>
      <c r="L153" s="131"/>
      <c r="M153" s="131"/>
      <c r="N153" s="234"/>
    </row>
    <row r="154" spans="1:14" ht="6" customHeight="1">
      <c r="A154" s="86"/>
      <c r="B154" s="86"/>
      <c r="C154" s="86"/>
      <c r="D154" s="86"/>
      <c r="E154" s="86"/>
      <c r="F154" s="131"/>
      <c r="G154" s="131"/>
      <c r="H154" s="131"/>
      <c r="I154" s="131"/>
      <c r="J154" s="131"/>
      <c r="K154" s="131"/>
      <c r="L154" s="131"/>
      <c r="M154" s="131"/>
      <c r="N154" s="196"/>
    </row>
    <row r="155" spans="1:14" ht="12.75" customHeight="1">
      <c r="A155" s="86"/>
      <c r="B155" s="86"/>
      <c r="C155" s="86"/>
      <c r="D155" s="86"/>
      <c r="E155" s="86"/>
      <c r="F155" s="131"/>
      <c r="G155" s="131"/>
      <c r="H155" s="131"/>
      <c r="I155" s="131"/>
      <c r="J155" s="131"/>
      <c r="K155" s="131"/>
      <c r="L155" s="131"/>
      <c r="M155" s="131"/>
      <c r="N155" s="196"/>
    </row>
    <row r="156" spans="1:14" ht="12.75" customHeight="1">
      <c r="A156" s="86"/>
      <c r="B156" s="86"/>
      <c r="C156" s="86"/>
      <c r="D156" s="86"/>
      <c r="E156" s="86"/>
      <c r="F156" s="131"/>
      <c r="G156" s="131"/>
      <c r="H156" s="131"/>
      <c r="I156" s="131"/>
      <c r="J156" s="131"/>
      <c r="K156" s="131"/>
      <c r="L156" s="131"/>
      <c r="M156" s="131"/>
      <c r="N156" s="196"/>
    </row>
    <row r="157" spans="1:14" ht="12.75" customHeight="1">
      <c r="A157" s="86"/>
      <c r="B157" s="86"/>
      <c r="C157" s="86"/>
      <c r="D157" s="86"/>
      <c r="E157" s="86"/>
      <c r="F157" s="131"/>
      <c r="G157" s="131"/>
      <c r="H157" s="131"/>
      <c r="I157" s="131"/>
      <c r="J157" s="131"/>
      <c r="K157" s="131"/>
      <c r="L157" s="131"/>
      <c r="M157" s="131"/>
      <c r="N157" s="196"/>
    </row>
    <row r="159" ht="12.75">
      <c r="A159" s="132" t="s">
        <v>112</v>
      </c>
    </row>
    <row r="160" spans="1:5" ht="12.75">
      <c r="A160" s="133" t="s">
        <v>16</v>
      </c>
      <c r="B160" s="237" t="s">
        <v>113</v>
      </c>
      <c r="C160" s="238"/>
      <c r="D160" s="238"/>
      <c r="E160" s="238"/>
    </row>
    <row r="161" spans="1:14" ht="12.75">
      <c r="A161" s="92"/>
      <c r="B161" s="245" t="s">
        <v>114</v>
      </c>
      <c r="C161" s="245"/>
      <c r="D161" s="245"/>
      <c r="E161" s="245"/>
      <c r="F161" s="245"/>
      <c r="G161" s="245"/>
      <c r="H161" s="245"/>
      <c r="I161" s="245"/>
      <c r="J161" s="245"/>
      <c r="K161" s="245"/>
      <c r="L161" s="245"/>
      <c r="M161" s="245"/>
      <c r="N161" s="245"/>
    </row>
    <row r="162" spans="1:14" ht="12.75">
      <c r="A162" s="92"/>
      <c r="B162" s="245"/>
      <c r="C162" s="245"/>
      <c r="D162" s="245"/>
      <c r="E162" s="245"/>
      <c r="F162" s="245"/>
      <c r="G162" s="245"/>
      <c r="H162" s="245"/>
      <c r="I162" s="245"/>
      <c r="J162" s="245"/>
      <c r="K162" s="245"/>
      <c r="L162" s="245"/>
      <c r="M162" s="245"/>
      <c r="N162" s="245"/>
    </row>
    <row r="163" spans="1:14" ht="12.75">
      <c r="A163" s="92"/>
      <c r="B163" s="7"/>
      <c r="C163" s="7"/>
      <c r="D163" s="7"/>
      <c r="E163" s="7"/>
      <c r="F163" s="7"/>
      <c r="G163" s="7"/>
      <c r="H163" s="7"/>
      <c r="I163" s="7"/>
      <c r="J163" s="7"/>
      <c r="K163" s="7"/>
      <c r="L163" s="7"/>
      <c r="M163" s="7"/>
      <c r="N163" s="7"/>
    </row>
    <row r="164" spans="1:14" ht="12.75">
      <c r="A164" s="92"/>
      <c r="B164" s="7"/>
      <c r="C164" s="7"/>
      <c r="D164" s="7"/>
      <c r="E164" s="7"/>
      <c r="F164" s="7"/>
      <c r="G164" s="7"/>
      <c r="H164" s="7"/>
      <c r="I164" s="7"/>
      <c r="J164" s="7"/>
      <c r="K164" s="7"/>
      <c r="L164" s="7"/>
      <c r="M164" s="7"/>
      <c r="N164" s="7"/>
    </row>
    <row r="165" spans="1:5" ht="12.75">
      <c r="A165" s="133" t="s">
        <v>23</v>
      </c>
      <c r="B165" s="237" t="s">
        <v>115</v>
      </c>
      <c r="C165" s="238"/>
      <c r="D165" s="238"/>
      <c r="E165" s="238"/>
    </row>
    <row r="166" spans="1:14" ht="13.5">
      <c r="A166" s="92"/>
      <c r="B166" s="31" t="s">
        <v>116</v>
      </c>
      <c r="C166" s="31"/>
      <c r="D166" s="31"/>
      <c r="E166" s="31"/>
      <c r="F166" s="31"/>
      <c r="G166" s="31"/>
      <c r="H166" s="5"/>
      <c r="I166" s="5"/>
      <c r="J166" s="5"/>
      <c r="K166" s="5"/>
      <c r="L166" s="5"/>
      <c r="M166" s="5"/>
      <c r="N166" s="5"/>
    </row>
    <row r="167" spans="1:14" ht="13.5">
      <c r="A167" s="92"/>
      <c r="B167" s="31"/>
      <c r="C167" s="31"/>
      <c r="D167" s="31"/>
      <c r="E167" s="31"/>
      <c r="F167" s="31"/>
      <c r="G167" s="31"/>
      <c r="H167" s="5"/>
      <c r="I167" s="5"/>
      <c r="J167" s="5"/>
      <c r="K167" s="5"/>
      <c r="L167" s="5"/>
      <c r="M167" s="5"/>
      <c r="N167" s="5"/>
    </row>
    <row r="168" spans="1:14" ht="12.75">
      <c r="A168" s="92"/>
      <c r="B168" s="7"/>
      <c r="C168" s="7"/>
      <c r="D168" s="7"/>
      <c r="E168" s="7"/>
      <c r="F168" s="7"/>
      <c r="G168" s="7"/>
      <c r="H168" s="7"/>
      <c r="I168" s="7"/>
      <c r="J168" s="7"/>
      <c r="K168" s="7"/>
      <c r="L168" s="7"/>
      <c r="M168" s="7"/>
      <c r="N168" s="7"/>
    </row>
    <row r="169" spans="1:14" ht="12.75">
      <c r="A169" s="92"/>
      <c r="B169" s="7"/>
      <c r="C169" s="7"/>
      <c r="D169" s="7"/>
      <c r="E169" s="7"/>
      <c r="F169" s="7"/>
      <c r="G169" s="7"/>
      <c r="H169" s="7"/>
      <c r="I169" s="7"/>
      <c r="J169" s="7"/>
      <c r="K169" s="7"/>
      <c r="L169" s="7"/>
      <c r="M169" s="7"/>
      <c r="N169" s="7"/>
    </row>
    <row r="170" spans="1:5" ht="12.75">
      <c r="A170" s="133" t="s">
        <v>48</v>
      </c>
      <c r="B170" s="237" t="s">
        <v>117</v>
      </c>
      <c r="C170" s="238"/>
      <c r="D170" s="238"/>
      <c r="E170" s="238"/>
    </row>
    <row r="171" spans="1:14" ht="13.5">
      <c r="A171" s="92"/>
      <c r="B171" s="31" t="s">
        <v>118</v>
      </c>
      <c r="C171" s="31"/>
      <c r="D171" s="31"/>
      <c r="E171" s="31"/>
      <c r="F171" s="31"/>
      <c r="G171" s="31"/>
      <c r="H171" s="5"/>
      <c r="I171" s="5"/>
      <c r="J171" s="5"/>
      <c r="K171" s="5"/>
      <c r="L171" s="5"/>
      <c r="M171" s="5"/>
      <c r="N171" s="5"/>
    </row>
    <row r="172" spans="1:14" ht="13.5">
      <c r="A172" s="92"/>
      <c r="B172" s="31"/>
      <c r="C172" s="31"/>
      <c r="D172" s="31"/>
      <c r="E172" s="31"/>
      <c r="F172" s="31"/>
      <c r="G172" s="31"/>
      <c r="H172" s="5"/>
      <c r="I172" s="5"/>
      <c r="J172" s="5"/>
      <c r="K172" s="5"/>
      <c r="L172" s="5"/>
      <c r="M172" s="5"/>
      <c r="N172" s="5"/>
    </row>
    <row r="173" spans="1:14" ht="12.75">
      <c r="A173" s="92"/>
      <c r="B173" s="7"/>
      <c r="C173" s="7"/>
      <c r="D173" s="7"/>
      <c r="E173" s="7"/>
      <c r="F173" s="7"/>
      <c r="G173" s="7"/>
      <c r="H173" s="7"/>
      <c r="I173" s="7"/>
      <c r="J173" s="7"/>
      <c r="K173" s="7"/>
      <c r="L173" s="7"/>
      <c r="M173" s="7"/>
      <c r="N173" s="7"/>
    </row>
    <row r="174" spans="1:14" ht="12.75">
      <c r="A174" s="92"/>
      <c r="B174" s="7"/>
      <c r="C174" s="7"/>
      <c r="D174" s="7"/>
      <c r="E174" s="7"/>
      <c r="F174" s="7"/>
      <c r="G174" s="7"/>
      <c r="H174" s="7"/>
      <c r="I174" s="7"/>
      <c r="J174" s="7"/>
      <c r="K174" s="7"/>
      <c r="L174" s="7"/>
      <c r="M174" s="7"/>
      <c r="N174" s="7"/>
    </row>
    <row r="175" spans="1:4" ht="12.75">
      <c r="A175" s="133" t="s">
        <v>53</v>
      </c>
      <c r="B175" s="237" t="s">
        <v>37</v>
      </c>
      <c r="C175" s="238"/>
      <c r="D175" s="238"/>
    </row>
    <row r="176" spans="1:11" ht="12.75">
      <c r="A176" s="92"/>
      <c r="G176" s="266" t="s">
        <v>119</v>
      </c>
      <c r="H176" s="266"/>
      <c r="I176" s="134"/>
      <c r="J176" s="266" t="s">
        <v>120</v>
      </c>
      <c r="K176" s="267"/>
    </row>
    <row r="177" spans="1:11" ht="12.75">
      <c r="A177" s="92"/>
      <c r="G177" s="264" t="s">
        <v>14</v>
      </c>
      <c r="H177" s="264"/>
      <c r="I177" s="9"/>
      <c r="J177" s="264" t="s">
        <v>14</v>
      </c>
      <c r="K177" s="264"/>
    </row>
    <row r="178" spans="1:11" ht="12.75">
      <c r="A178" s="92"/>
      <c r="G178" s="264" t="s">
        <v>121</v>
      </c>
      <c r="H178" s="264"/>
      <c r="I178" s="9"/>
      <c r="J178" s="264" t="s">
        <v>121</v>
      </c>
      <c r="K178" s="265"/>
    </row>
    <row r="179" spans="1:3" ht="12.75">
      <c r="A179" s="92"/>
      <c r="C179" s="132" t="s">
        <v>122</v>
      </c>
    </row>
    <row r="180" spans="1:11" ht="13.5">
      <c r="A180" s="92"/>
      <c r="C180" s="262" t="s">
        <v>123</v>
      </c>
      <c r="D180" s="262"/>
      <c r="E180" s="14"/>
      <c r="F180" s="14"/>
      <c r="G180" s="24"/>
      <c r="H180" s="24"/>
      <c r="I180" s="24"/>
      <c r="J180" s="24"/>
      <c r="K180" s="24"/>
    </row>
    <row r="181" spans="1:11" ht="13.5">
      <c r="A181" s="92"/>
      <c r="C181" s="263" t="s">
        <v>124</v>
      </c>
      <c r="D181" s="263"/>
      <c r="E181" s="14"/>
      <c r="F181" s="14"/>
      <c r="G181" s="255">
        <f>-'[1]QTR'!AU23</f>
        <v>5219</v>
      </c>
      <c r="H181" s="255"/>
      <c r="I181" s="49"/>
      <c r="J181" s="255">
        <f>-'[1]QTR'!AW23</f>
        <v>13195</v>
      </c>
      <c r="K181" s="255"/>
    </row>
    <row r="182" spans="1:11" ht="13.5">
      <c r="A182" s="92"/>
      <c r="C182" s="260" t="s">
        <v>125</v>
      </c>
      <c r="D182" s="260"/>
      <c r="E182" s="14"/>
      <c r="F182" s="14"/>
      <c r="G182" s="261" t="s">
        <v>29</v>
      </c>
      <c r="H182" s="261"/>
      <c r="I182" s="49"/>
      <c r="J182" s="261" t="s">
        <v>29</v>
      </c>
      <c r="K182" s="261"/>
    </row>
    <row r="183" spans="1:11" ht="12.75">
      <c r="A183" s="92"/>
      <c r="G183" s="135"/>
      <c r="H183" s="135"/>
      <c r="I183" s="135"/>
      <c r="J183" s="135"/>
      <c r="K183" s="135"/>
    </row>
    <row r="184" spans="1:11" ht="13.5">
      <c r="A184" s="92"/>
      <c r="C184" s="14" t="s">
        <v>126</v>
      </c>
      <c r="D184" s="14"/>
      <c r="E184" s="14"/>
      <c r="F184" s="14"/>
      <c r="G184" s="261" t="s">
        <v>29</v>
      </c>
      <c r="H184" s="261"/>
      <c r="I184" s="49"/>
      <c r="J184" s="261" t="s">
        <v>29</v>
      </c>
      <c r="K184" s="261"/>
    </row>
    <row r="185" spans="1:11" ht="13.5">
      <c r="A185" s="92"/>
      <c r="C185" s="132" t="s">
        <v>127</v>
      </c>
      <c r="G185" s="258">
        <f>-'[1]QTR'!AU24</f>
        <v>333</v>
      </c>
      <c r="H185" s="258"/>
      <c r="I185" s="136"/>
      <c r="J185" s="258">
        <f>-'[1]QTR'!AW24</f>
        <v>857</v>
      </c>
      <c r="K185" s="258"/>
    </row>
    <row r="186" spans="1:12" ht="14.25" thickBot="1">
      <c r="A186" s="92"/>
      <c r="C186" s="132"/>
      <c r="G186" s="259">
        <f>SUM(G181:H185)</f>
        <v>5552</v>
      </c>
      <c r="H186" s="259"/>
      <c r="I186" s="73"/>
      <c r="J186" s="259">
        <f>SUM(J181:K185)</f>
        <v>14052</v>
      </c>
      <c r="K186" s="259"/>
      <c r="L186" s="14"/>
    </row>
    <row r="187" spans="1:13" ht="13.5" thickTop="1">
      <c r="A187" s="92"/>
      <c r="C187" s="132"/>
      <c r="G187" s="137"/>
      <c r="H187" s="138"/>
      <c r="I187" s="138"/>
      <c r="J187" s="138"/>
      <c r="K187" s="138"/>
      <c r="L187" s="139"/>
      <c r="M187" s="138"/>
    </row>
    <row r="188" spans="1:13" ht="12.75">
      <c r="A188" s="92"/>
      <c r="C188" s="132"/>
      <c r="G188" s="137"/>
      <c r="H188" s="138"/>
      <c r="I188" s="138"/>
      <c r="J188" s="138"/>
      <c r="K188" s="138"/>
      <c r="L188" s="139"/>
      <c r="M188" s="138"/>
    </row>
    <row r="189" spans="1:7" ht="12.75">
      <c r="A189" s="133" t="s">
        <v>72</v>
      </c>
      <c r="B189" s="237" t="s">
        <v>128</v>
      </c>
      <c r="C189" s="240"/>
      <c r="D189" s="240"/>
      <c r="E189" s="240"/>
      <c r="F189" s="141"/>
      <c r="G189" s="141"/>
    </row>
    <row r="190" spans="1:14" ht="13.5">
      <c r="A190" s="92"/>
      <c r="B190" s="31" t="s">
        <v>129</v>
      </c>
      <c r="C190" s="31"/>
      <c r="D190" s="31"/>
      <c r="E190" s="31"/>
      <c r="F190" s="142"/>
      <c r="G190" s="142"/>
      <c r="H190" s="5"/>
      <c r="I190" s="5"/>
      <c r="J190" s="5"/>
      <c r="K190" s="5"/>
      <c r="L190" s="5"/>
      <c r="M190" s="5"/>
      <c r="N190" s="5"/>
    </row>
    <row r="191" spans="1:14" ht="13.5">
      <c r="A191" s="92"/>
      <c r="B191" s="31"/>
      <c r="C191" s="31"/>
      <c r="D191" s="31"/>
      <c r="E191" s="31"/>
      <c r="F191" s="142"/>
      <c r="G191" s="142"/>
      <c r="H191" s="5"/>
      <c r="I191" s="5"/>
      <c r="J191" s="5"/>
      <c r="K191" s="5"/>
      <c r="L191" s="5"/>
      <c r="M191" s="5"/>
      <c r="N191" s="5"/>
    </row>
    <row r="192" spans="1:14" ht="12.75">
      <c r="A192" s="92"/>
      <c r="B192" s="7"/>
      <c r="C192" s="7"/>
      <c r="D192" s="7"/>
      <c r="E192" s="7"/>
      <c r="F192" s="7"/>
      <c r="G192" s="7"/>
      <c r="H192" s="7"/>
      <c r="I192" s="7"/>
      <c r="J192" s="7"/>
      <c r="K192" s="7"/>
      <c r="L192" s="7"/>
      <c r="M192" s="7"/>
      <c r="N192" s="7"/>
    </row>
    <row r="193" spans="1:14" ht="12.75">
      <c r="A193" s="92"/>
      <c r="B193" s="7"/>
      <c r="C193" s="7"/>
      <c r="D193" s="7"/>
      <c r="E193" s="7"/>
      <c r="F193" s="7"/>
      <c r="G193" s="7"/>
      <c r="H193" s="7"/>
      <c r="I193" s="7"/>
      <c r="J193" s="7"/>
      <c r="K193" s="7"/>
      <c r="L193" s="7"/>
      <c r="M193" s="7"/>
      <c r="N193" s="7"/>
    </row>
    <row r="194" spans="1:6" ht="12.75">
      <c r="A194" s="133" t="s">
        <v>81</v>
      </c>
      <c r="B194" s="237" t="s">
        <v>130</v>
      </c>
      <c r="C194" s="238"/>
      <c r="D194" s="238"/>
      <c r="E194" s="238"/>
      <c r="F194" s="238"/>
    </row>
    <row r="195" spans="1:14" ht="13.5">
      <c r="A195" s="92"/>
      <c r="B195" s="143" t="s">
        <v>131</v>
      </c>
      <c r="C195" s="143"/>
      <c r="D195" s="143"/>
      <c r="E195" s="144"/>
      <c r="F195" s="144"/>
      <c r="G195" s="144"/>
      <c r="H195" s="144"/>
      <c r="I195" s="144"/>
      <c r="J195" s="144"/>
      <c r="K195" s="144"/>
      <c r="L195" s="144"/>
      <c r="M195" s="144"/>
      <c r="N195" s="144"/>
    </row>
    <row r="196" spans="1:14" ht="13.5">
      <c r="A196" s="92"/>
      <c r="B196" s="143"/>
      <c r="C196" s="143"/>
      <c r="D196" s="143"/>
      <c r="E196" s="144"/>
      <c r="F196" s="144"/>
      <c r="G196" s="144"/>
      <c r="H196" s="144"/>
      <c r="I196" s="144"/>
      <c r="J196" s="144"/>
      <c r="K196" s="144"/>
      <c r="L196" s="144"/>
      <c r="M196" s="144"/>
      <c r="N196" s="144"/>
    </row>
    <row r="197" spans="1:14" ht="12.75">
      <c r="A197" s="92"/>
      <c r="B197" s="144"/>
      <c r="C197" s="144"/>
      <c r="D197" s="144"/>
      <c r="E197" s="144"/>
      <c r="F197" s="144"/>
      <c r="G197" s="144"/>
      <c r="H197" s="144"/>
      <c r="I197" s="144"/>
      <c r="J197" s="144"/>
      <c r="K197" s="144"/>
      <c r="L197" s="144"/>
      <c r="M197" s="144"/>
      <c r="N197" s="144"/>
    </row>
    <row r="198" spans="1:14" ht="12.75">
      <c r="A198" s="92"/>
      <c r="B198" s="145"/>
      <c r="C198" s="145"/>
      <c r="D198" s="145"/>
      <c r="E198" s="145"/>
      <c r="F198" s="145"/>
      <c r="G198" s="145"/>
      <c r="H198" s="145"/>
      <c r="I198" s="145"/>
      <c r="J198" s="145"/>
      <c r="K198" s="145"/>
      <c r="L198" s="145"/>
      <c r="M198" s="145"/>
      <c r="N198" s="145"/>
    </row>
    <row r="199" spans="1:14" ht="12.75">
      <c r="A199" s="133" t="s">
        <v>90</v>
      </c>
      <c r="B199" s="237" t="s">
        <v>132</v>
      </c>
      <c r="C199" s="240"/>
      <c r="D199" s="240"/>
      <c r="E199" s="240"/>
      <c r="F199" s="67"/>
      <c r="G199" s="67"/>
      <c r="H199" s="67"/>
      <c r="I199" s="67"/>
      <c r="J199" s="67"/>
      <c r="K199" s="67"/>
      <c r="L199" s="67"/>
      <c r="M199" s="67"/>
      <c r="N199" s="67"/>
    </row>
    <row r="200" spans="1:14" ht="13.5">
      <c r="A200" s="92"/>
      <c r="B200" s="31" t="s">
        <v>133</v>
      </c>
      <c r="C200" s="31"/>
      <c r="D200" s="31"/>
      <c r="E200" s="31"/>
      <c r="F200" s="31"/>
      <c r="G200" s="31"/>
      <c r="H200" s="31"/>
      <c r="I200" s="31"/>
      <c r="J200" s="31"/>
      <c r="K200" s="146"/>
      <c r="L200" s="146"/>
      <c r="M200" s="146"/>
      <c r="N200" s="146"/>
    </row>
    <row r="201" spans="1:14" ht="13.5">
      <c r="A201" s="92"/>
      <c r="B201" s="31"/>
      <c r="C201" s="31"/>
      <c r="D201" s="31"/>
      <c r="E201" s="31"/>
      <c r="F201" s="31"/>
      <c r="G201" s="31"/>
      <c r="H201" s="31"/>
      <c r="I201" s="31"/>
      <c r="J201" s="31"/>
      <c r="K201" s="146"/>
      <c r="L201" s="146"/>
      <c r="M201" s="146"/>
      <c r="N201" s="146"/>
    </row>
    <row r="202" spans="1:14" ht="12.75">
      <c r="A202" s="92"/>
      <c r="B202" s="140"/>
      <c r="C202" s="140"/>
      <c r="D202" s="140"/>
      <c r="E202" s="140"/>
      <c r="F202" s="140"/>
      <c r="G202" s="140"/>
      <c r="H202" s="140"/>
      <c r="I202" s="140"/>
      <c r="J202" s="140"/>
      <c r="K202" s="140"/>
      <c r="L202" s="140"/>
      <c r="M202" s="140"/>
      <c r="N202" s="140"/>
    </row>
    <row r="203" spans="1:14" ht="12.75">
      <c r="A203" s="92"/>
      <c r="B203" s="7"/>
      <c r="C203" s="7"/>
      <c r="D203" s="7"/>
      <c r="E203" s="7"/>
      <c r="F203" s="7"/>
      <c r="G203" s="7"/>
      <c r="H203" s="7"/>
      <c r="I203" s="7"/>
      <c r="J203" s="7"/>
      <c r="K203" s="7"/>
      <c r="L203" s="7"/>
      <c r="M203" s="7"/>
      <c r="N203" s="7"/>
    </row>
    <row r="204" spans="1:14" ht="12.75">
      <c r="A204" s="133" t="s">
        <v>92</v>
      </c>
      <c r="B204" s="237" t="s">
        <v>134</v>
      </c>
      <c r="C204" s="237"/>
      <c r="D204" s="237"/>
      <c r="E204" s="237"/>
      <c r="F204" s="237"/>
      <c r="G204" s="237"/>
      <c r="H204" s="237"/>
      <c r="I204" s="6"/>
      <c r="J204" s="6"/>
      <c r="K204" s="6"/>
      <c r="L204" s="67"/>
      <c r="M204" s="67"/>
      <c r="N204" s="67"/>
    </row>
    <row r="205" spans="1:14" ht="12.75">
      <c r="A205" s="92"/>
      <c r="B205" s="235" t="s">
        <v>135</v>
      </c>
      <c r="C205" s="236"/>
      <c r="D205" s="236"/>
      <c r="E205" s="236"/>
      <c r="F205" s="236"/>
      <c r="G205" s="236"/>
      <c r="H205" s="236"/>
      <c r="I205" s="236"/>
      <c r="J205" s="236"/>
      <c r="K205" s="236"/>
      <c r="L205" s="236"/>
      <c r="M205" s="236"/>
      <c r="N205" s="236"/>
    </row>
    <row r="206" spans="1:14" ht="12.75">
      <c r="A206" s="92"/>
      <c r="B206" s="235"/>
      <c r="C206" s="236"/>
      <c r="D206" s="236"/>
      <c r="E206" s="236"/>
      <c r="F206" s="236"/>
      <c r="G206" s="236"/>
      <c r="H206" s="236"/>
      <c r="I206" s="236"/>
      <c r="J206" s="236"/>
      <c r="K206" s="236"/>
      <c r="L206" s="236"/>
      <c r="M206" s="236"/>
      <c r="N206" s="236"/>
    </row>
    <row r="207" spans="1:14" ht="12.75">
      <c r="A207" s="92"/>
      <c r="B207" s="236"/>
      <c r="C207" s="236"/>
      <c r="D207" s="236"/>
      <c r="E207" s="236"/>
      <c r="F207" s="236"/>
      <c r="G207" s="236"/>
      <c r="H207" s="236"/>
      <c r="I207" s="236"/>
      <c r="J207" s="236"/>
      <c r="K207" s="236"/>
      <c r="L207" s="236"/>
      <c r="M207" s="236"/>
      <c r="N207" s="236"/>
    </row>
    <row r="208" spans="1:14" ht="12.75">
      <c r="A208" s="92"/>
      <c r="B208" s="147"/>
      <c r="C208" s="147"/>
      <c r="D208" s="147"/>
      <c r="E208" s="147"/>
      <c r="F208" s="147"/>
      <c r="G208" s="147"/>
      <c r="H208" s="147"/>
      <c r="I208" s="147"/>
      <c r="J208" s="147"/>
      <c r="K208" s="147"/>
      <c r="L208" s="147"/>
      <c r="M208" s="147"/>
      <c r="N208" s="147"/>
    </row>
    <row r="209" spans="1:14" ht="12.75">
      <c r="A209" s="133" t="s">
        <v>103</v>
      </c>
      <c r="B209" s="237" t="s">
        <v>136</v>
      </c>
      <c r="C209" s="237"/>
      <c r="D209" s="237"/>
      <c r="E209" s="237"/>
      <c r="F209" s="67"/>
      <c r="G209" s="67"/>
      <c r="H209" s="67"/>
      <c r="I209" s="67"/>
      <c r="J209" s="67"/>
      <c r="K209" s="67"/>
      <c r="L209" s="67"/>
      <c r="M209" s="67"/>
      <c r="N209" s="67"/>
    </row>
    <row r="210" spans="1:14" ht="12.75">
      <c r="A210" s="92"/>
      <c r="B210" s="236" t="s">
        <v>137</v>
      </c>
      <c r="C210" s="236"/>
      <c r="D210" s="236"/>
      <c r="E210" s="236"/>
      <c r="F210" s="236"/>
      <c r="G210" s="236"/>
      <c r="H210" s="236"/>
      <c r="I210" s="236"/>
      <c r="J210" s="236"/>
      <c r="K210" s="236"/>
      <c r="L210" s="236"/>
      <c r="M210" s="236"/>
      <c r="N210" s="236"/>
    </row>
    <row r="211" spans="1:14" ht="12.75">
      <c r="A211" s="92"/>
      <c r="B211" s="236"/>
      <c r="C211" s="236"/>
      <c r="D211" s="236"/>
      <c r="E211" s="236"/>
      <c r="F211" s="236"/>
      <c r="G211" s="236"/>
      <c r="H211" s="236"/>
      <c r="I211" s="236"/>
      <c r="J211" s="236"/>
      <c r="K211" s="236"/>
      <c r="L211" s="236"/>
      <c r="M211" s="236"/>
      <c r="N211" s="236"/>
    </row>
    <row r="212" spans="1:14" ht="12.75">
      <c r="A212" s="92"/>
      <c r="B212" s="236"/>
      <c r="C212" s="236"/>
      <c r="D212" s="236"/>
      <c r="E212" s="236"/>
      <c r="F212" s="236"/>
      <c r="G212" s="236"/>
      <c r="H212" s="236"/>
      <c r="I212" s="236"/>
      <c r="J212" s="236"/>
      <c r="K212" s="236"/>
      <c r="L212" s="236"/>
      <c r="M212" s="236"/>
      <c r="N212" s="236"/>
    </row>
    <row r="213" spans="1:14" ht="12.75">
      <c r="A213" s="92"/>
      <c r="B213" s="148"/>
      <c r="C213" s="148"/>
      <c r="D213" s="148"/>
      <c r="E213" s="148"/>
      <c r="F213" s="148"/>
      <c r="G213" s="148"/>
      <c r="H213" s="148"/>
      <c r="I213" s="148"/>
      <c r="J213" s="148"/>
      <c r="K213" s="148"/>
      <c r="L213" s="148"/>
      <c r="M213" s="148"/>
      <c r="N213" s="148"/>
    </row>
    <row r="214" spans="1:14" ht="12.75">
      <c r="A214" s="133" t="s">
        <v>105</v>
      </c>
      <c r="B214" s="237" t="s">
        <v>138</v>
      </c>
      <c r="C214" s="240"/>
      <c r="D214" s="240"/>
      <c r="E214" s="240"/>
      <c r="F214" s="240"/>
      <c r="G214" s="240"/>
      <c r="H214" s="67"/>
      <c r="I214" s="67"/>
      <c r="J214" s="67"/>
      <c r="K214" s="67"/>
      <c r="L214" s="67"/>
      <c r="M214" s="67"/>
      <c r="N214" s="67"/>
    </row>
    <row r="215" spans="1:14" ht="12.75">
      <c r="A215" s="92"/>
      <c r="B215" s="236" t="s">
        <v>139</v>
      </c>
      <c r="C215" s="236"/>
      <c r="D215" s="236"/>
      <c r="E215" s="236"/>
      <c r="F215" s="236"/>
      <c r="G215" s="236"/>
      <c r="H215" s="236"/>
      <c r="I215" s="236"/>
      <c r="J215" s="236"/>
      <c r="K215" s="236"/>
      <c r="L215" s="236"/>
      <c r="M215" s="236"/>
      <c r="N215" s="236"/>
    </row>
    <row r="216" spans="1:14" ht="12.75">
      <c r="A216" s="92"/>
      <c r="B216" s="236"/>
      <c r="C216" s="236"/>
      <c r="D216" s="236"/>
      <c r="E216" s="236"/>
      <c r="F216" s="236"/>
      <c r="G216" s="236"/>
      <c r="H216" s="236"/>
      <c r="I216" s="236"/>
      <c r="J216" s="236"/>
      <c r="K216" s="236"/>
      <c r="L216" s="236"/>
      <c r="M216" s="236"/>
      <c r="N216" s="236"/>
    </row>
    <row r="217" spans="1:14" ht="12.75">
      <c r="A217" s="92"/>
      <c r="B217" s="236"/>
      <c r="C217" s="236"/>
      <c r="D217" s="236"/>
      <c r="E217" s="236"/>
      <c r="F217" s="236"/>
      <c r="G217" s="236"/>
      <c r="H217" s="236"/>
      <c r="I217" s="236"/>
      <c r="J217" s="236"/>
      <c r="K217" s="236"/>
      <c r="L217" s="236"/>
      <c r="M217" s="236"/>
      <c r="N217" s="236"/>
    </row>
    <row r="218" spans="1:14" ht="12.75">
      <c r="A218" s="92"/>
      <c r="B218" s="7"/>
      <c r="C218" s="7"/>
      <c r="D218" s="7"/>
      <c r="E218" s="7"/>
      <c r="F218" s="7"/>
      <c r="G218" s="7"/>
      <c r="H218" s="7"/>
      <c r="I218" s="7"/>
      <c r="J218" s="7"/>
      <c r="K218" s="7"/>
      <c r="L218" s="7"/>
      <c r="M218" s="7"/>
      <c r="N218" s="7"/>
    </row>
    <row r="219" spans="1:6" ht="12.75">
      <c r="A219" s="133" t="s">
        <v>107</v>
      </c>
      <c r="B219" s="237" t="s">
        <v>140</v>
      </c>
      <c r="C219" s="238"/>
      <c r="D219" s="238"/>
      <c r="E219" s="238"/>
      <c r="F219" s="238"/>
    </row>
    <row r="220" spans="1:14" ht="12.75">
      <c r="A220" s="92"/>
      <c r="B220" s="236" t="s">
        <v>141</v>
      </c>
      <c r="C220" s="236"/>
      <c r="D220" s="236"/>
      <c r="E220" s="236"/>
      <c r="F220" s="236"/>
      <c r="G220" s="236"/>
      <c r="H220" s="236"/>
      <c r="I220" s="236"/>
      <c r="J220" s="236"/>
      <c r="K220" s="236"/>
      <c r="L220" s="236"/>
      <c r="M220" s="236"/>
      <c r="N220" s="236"/>
    </row>
    <row r="221" spans="1:14" ht="12.75">
      <c r="A221" s="92"/>
      <c r="B221" s="236"/>
      <c r="C221" s="236"/>
      <c r="D221" s="236"/>
      <c r="E221" s="236"/>
      <c r="F221" s="236"/>
      <c r="G221" s="236"/>
      <c r="H221" s="236"/>
      <c r="I221" s="236"/>
      <c r="J221" s="236"/>
      <c r="K221" s="236"/>
      <c r="L221" s="236"/>
      <c r="M221" s="236"/>
      <c r="N221" s="236"/>
    </row>
    <row r="222" spans="1:14" ht="12.75">
      <c r="A222" s="92"/>
      <c r="B222" s="149"/>
      <c r="C222" s="149"/>
      <c r="D222" s="149"/>
      <c r="E222" s="149"/>
      <c r="F222" s="149"/>
      <c r="G222" s="149"/>
      <c r="H222" s="149"/>
      <c r="I222" s="149"/>
      <c r="J222" s="149"/>
      <c r="K222" s="149"/>
      <c r="L222" s="149"/>
      <c r="M222" s="149"/>
      <c r="N222" s="149"/>
    </row>
    <row r="223" spans="1:14" ht="12.75">
      <c r="A223" s="92"/>
      <c r="B223" s="149"/>
      <c r="C223" s="149"/>
      <c r="D223" s="149"/>
      <c r="E223" s="149"/>
      <c r="F223" s="149"/>
      <c r="G223" s="149"/>
      <c r="H223" s="149"/>
      <c r="I223" s="149"/>
      <c r="J223" s="149"/>
      <c r="K223" s="149"/>
      <c r="L223" s="149"/>
      <c r="M223" s="149"/>
      <c r="N223" s="149"/>
    </row>
    <row r="224" spans="1:14" ht="12.75">
      <c r="A224" s="92"/>
      <c r="B224" s="149"/>
      <c r="C224" s="149"/>
      <c r="D224" s="149"/>
      <c r="E224" s="149"/>
      <c r="F224" s="149"/>
      <c r="G224" s="149"/>
      <c r="H224" s="149"/>
      <c r="I224" s="149"/>
      <c r="J224" s="149"/>
      <c r="K224" s="149"/>
      <c r="L224" s="149"/>
      <c r="M224" s="149"/>
      <c r="N224" s="149"/>
    </row>
    <row r="225" spans="1:14" ht="12.75">
      <c r="A225" s="92"/>
      <c r="B225" s="149"/>
      <c r="C225" s="149"/>
      <c r="D225" s="149"/>
      <c r="E225" s="149"/>
      <c r="F225" s="149"/>
      <c r="G225" s="149"/>
      <c r="H225" s="149"/>
      <c r="I225" s="149"/>
      <c r="J225" s="149"/>
      <c r="K225" s="149"/>
      <c r="L225" s="149"/>
      <c r="M225" s="149"/>
      <c r="N225" s="149"/>
    </row>
    <row r="226" spans="1:14" ht="12.75">
      <c r="A226" s="92"/>
      <c r="B226" s="149"/>
      <c r="C226" s="149"/>
      <c r="D226" s="149"/>
      <c r="E226" s="149"/>
      <c r="F226" s="149"/>
      <c r="G226" s="149"/>
      <c r="H226" s="149"/>
      <c r="I226" s="149"/>
      <c r="J226" s="149"/>
      <c r="K226" s="149"/>
      <c r="L226" s="149"/>
      <c r="M226" s="149"/>
      <c r="N226" s="149"/>
    </row>
    <row r="227" spans="1:14" ht="12.75">
      <c r="A227" s="92"/>
      <c r="B227" s="149"/>
      <c r="C227" s="149"/>
      <c r="D227" s="149"/>
      <c r="E227" s="149"/>
      <c r="F227" s="149"/>
      <c r="G227" s="149"/>
      <c r="H227" s="149"/>
      <c r="I227" s="149"/>
      <c r="J227" s="149"/>
      <c r="K227" s="149"/>
      <c r="L227" s="149"/>
      <c r="M227" s="149"/>
      <c r="N227" s="149"/>
    </row>
    <row r="228" spans="1:14" ht="12.75">
      <c r="A228" s="92"/>
      <c r="B228" s="149"/>
      <c r="C228" s="149"/>
      <c r="D228" s="149"/>
      <c r="E228" s="149"/>
      <c r="F228" s="149"/>
      <c r="G228" s="149"/>
      <c r="H228" s="149"/>
      <c r="I228" s="149"/>
      <c r="J228" s="149"/>
      <c r="K228" s="149"/>
      <c r="L228" s="149"/>
      <c r="M228" s="149"/>
      <c r="N228" s="149"/>
    </row>
    <row r="229" spans="1:14" ht="12.75">
      <c r="A229" s="92"/>
      <c r="B229" s="149"/>
      <c r="C229" s="149"/>
      <c r="D229" s="149"/>
      <c r="E229" s="149"/>
      <c r="F229" s="149"/>
      <c r="G229" s="149"/>
      <c r="H229" s="149"/>
      <c r="I229" s="149"/>
      <c r="J229" s="149"/>
      <c r="K229" s="149"/>
      <c r="L229" s="149"/>
      <c r="M229" s="149"/>
      <c r="N229" s="149"/>
    </row>
    <row r="230" spans="1:14" ht="12.75">
      <c r="A230" s="92"/>
      <c r="B230" s="149"/>
      <c r="C230" s="149"/>
      <c r="D230" s="149"/>
      <c r="E230" s="149"/>
      <c r="F230" s="149"/>
      <c r="G230" s="149"/>
      <c r="H230" s="149"/>
      <c r="I230" s="149"/>
      <c r="J230" s="149"/>
      <c r="K230" s="149"/>
      <c r="L230" s="149"/>
      <c r="M230" s="149"/>
      <c r="N230" s="149"/>
    </row>
    <row r="231" spans="1:14" ht="12.75">
      <c r="A231" s="92"/>
      <c r="B231" s="7"/>
      <c r="C231" s="7"/>
      <c r="D231" s="7"/>
      <c r="E231" s="7"/>
      <c r="F231" s="7"/>
      <c r="G231" s="7"/>
      <c r="H231" s="7"/>
      <c r="I231" s="7"/>
      <c r="J231" s="7"/>
      <c r="K231" s="7"/>
      <c r="L231" s="7"/>
      <c r="M231" s="7"/>
      <c r="N231" s="7"/>
    </row>
    <row r="232" spans="1:14" ht="12.75">
      <c r="A232" s="92"/>
      <c r="B232" s="7"/>
      <c r="C232" s="7"/>
      <c r="D232" s="7"/>
      <c r="E232" s="7"/>
      <c r="F232" s="7"/>
      <c r="G232" s="7"/>
      <c r="H232" s="7"/>
      <c r="I232" s="7"/>
      <c r="J232" s="7"/>
      <c r="K232" s="7"/>
      <c r="L232" s="7"/>
      <c r="M232" s="7"/>
      <c r="N232" s="7"/>
    </row>
    <row r="233" spans="1:14" ht="12.75">
      <c r="A233" s="86"/>
      <c r="B233" s="86"/>
      <c r="C233" s="86"/>
      <c r="D233" s="86"/>
      <c r="E233" s="86"/>
      <c r="F233" s="131"/>
      <c r="G233" s="131"/>
      <c r="H233" s="131"/>
      <c r="I233" s="131"/>
      <c r="J233" s="131"/>
      <c r="K233" s="131"/>
      <c r="L233" s="131"/>
      <c r="M233" s="131"/>
      <c r="N233" s="257" t="s">
        <v>142</v>
      </c>
    </row>
    <row r="234" spans="1:14" ht="6" customHeight="1">
      <c r="A234" s="86"/>
      <c r="B234" s="86"/>
      <c r="C234" s="86"/>
      <c r="D234" s="86"/>
      <c r="E234" s="86"/>
      <c r="F234" s="131"/>
      <c r="G234" s="131"/>
      <c r="H234" s="131"/>
      <c r="I234" s="131"/>
      <c r="J234" s="131"/>
      <c r="K234" s="131"/>
      <c r="L234" s="131"/>
      <c r="M234" s="131"/>
      <c r="N234" s="257"/>
    </row>
    <row r="235" spans="1:14" ht="6" customHeight="1">
      <c r="A235" s="86"/>
      <c r="B235" s="86"/>
      <c r="C235" s="86"/>
      <c r="D235" s="86"/>
      <c r="E235" s="86"/>
      <c r="F235" s="131"/>
      <c r="G235" s="131"/>
      <c r="H235" s="131"/>
      <c r="I235" s="131"/>
      <c r="J235" s="131"/>
      <c r="K235" s="131"/>
      <c r="L235" s="131"/>
      <c r="M235" s="131"/>
      <c r="N235" s="35"/>
    </row>
    <row r="236" spans="1:14" ht="9.75" customHeight="1">
      <c r="A236" s="86"/>
      <c r="B236" s="86"/>
      <c r="C236" s="86"/>
      <c r="D236" s="86"/>
      <c r="E236" s="86"/>
      <c r="F236" s="131"/>
      <c r="G236" s="131"/>
      <c r="H236" s="131"/>
      <c r="I236" s="131"/>
      <c r="J236" s="131"/>
      <c r="K236" s="131"/>
      <c r="L236" s="131"/>
      <c r="M236" s="131"/>
      <c r="N236" s="35"/>
    </row>
    <row r="237" spans="1:14" ht="9.75" customHeight="1">
      <c r="A237" s="86"/>
      <c r="B237" s="86"/>
      <c r="C237" s="86"/>
      <c r="D237" s="86"/>
      <c r="E237" s="86"/>
      <c r="F237" s="131"/>
      <c r="G237" s="131"/>
      <c r="H237" s="131"/>
      <c r="I237" s="131"/>
      <c r="J237" s="131"/>
      <c r="K237" s="131"/>
      <c r="L237" s="131"/>
      <c r="M237" s="131"/>
      <c r="N237" s="35"/>
    </row>
    <row r="238" spans="1:14" ht="9.75" customHeight="1">
      <c r="A238" s="86"/>
      <c r="B238" s="86"/>
      <c r="C238" s="86"/>
      <c r="D238" s="86"/>
      <c r="E238" s="86"/>
      <c r="F238" s="131"/>
      <c r="G238" s="131"/>
      <c r="H238" s="131"/>
      <c r="I238" s="131"/>
      <c r="J238" s="131"/>
      <c r="K238" s="131"/>
      <c r="L238" s="131"/>
      <c r="M238" s="131"/>
      <c r="N238" s="35"/>
    </row>
    <row r="239" spans="1:7" ht="12.75">
      <c r="A239" s="133" t="s">
        <v>109</v>
      </c>
      <c r="B239" s="237" t="s">
        <v>143</v>
      </c>
      <c r="C239" s="238"/>
      <c r="D239" s="238"/>
      <c r="E239" s="238"/>
      <c r="F239" s="238"/>
      <c r="G239" s="238"/>
    </row>
    <row r="240" spans="1:14" ht="13.5">
      <c r="A240" s="92"/>
      <c r="B240" s="31" t="s">
        <v>144</v>
      </c>
      <c r="C240" s="31"/>
      <c r="D240" s="31"/>
      <c r="E240" s="31"/>
      <c r="F240" s="31"/>
      <c r="G240" s="31"/>
      <c r="H240" s="5"/>
      <c r="I240" s="5"/>
      <c r="J240" s="5"/>
      <c r="K240" s="5"/>
      <c r="L240" s="5"/>
      <c r="M240" s="5"/>
      <c r="N240" s="5"/>
    </row>
    <row r="241" spans="1:7" ht="6" customHeight="1">
      <c r="A241" s="92"/>
      <c r="B241" s="14"/>
      <c r="C241" s="14"/>
      <c r="D241" s="14"/>
      <c r="E241" s="14"/>
      <c r="F241" s="14"/>
      <c r="G241" s="14"/>
    </row>
    <row r="242" spans="1:11" ht="12.75">
      <c r="A242" s="92"/>
      <c r="G242" s="230" t="s">
        <v>83</v>
      </c>
      <c r="H242" s="221"/>
      <c r="I242" s="7"/>
      <c r="J242" s="230" t="s">
        <v>108</v>
      </c>
      <c r="K242" s="221"/>
    </row>
    <row r="243" spans="1:11" ht="12.75">
      <c r="A243" s="92"/>
      <c r="F243" s="151"/>
      <c r="G243" s="221"/>
      <c r="H243" s="221"/>
      <c r="I243" s="7"/>
      <c r="J243" s="221"/>
      <c r="K243" s="221"/>
    </row>
    <row r="244" spans="1:11" ht="12.75">
      <c r="A244" s="92"/>
      <c r="G244" s="230" t="s">
        <v>145</v>
      </c>
      <c r="H244" s="238"/>
      <c r="I244" s="7"/>
      <c r="J244" s="230" t="s">
        <v>145</v>
      </c>
      <c r="K244" s="230"/>
    </row>
    <row r="245" spans="1:5" ht="12.75">
      <c r="A245" s="92"/>
      <c r="C245" s="237" t="s">
        <v>146</v>
      </c>
      <c r="D245" s="238"/>
      <c r="E245" s="238"/>
    </row>
    <row r="246" spans="1:5" ht="12.75">
      <c r="A246" s="92"/>
      <c r="C246" s="237" t="s">
        <v>147</v>
      </c>
      <c r="D246" s="238"/>
      <c r="E246" s="238"/>
    </row>
    <row r="247" spans="1:11" ht="13.5">
      <c r="A247" s="92"/>
      <c r="C247" s="14" t="s">
        <v>148</v>
      </c>
      <c r="D247" s="14"/>
      <c r="G247" s="198">
        <v>9776</v>
      </c>
      <c r="H247" s="198"/>
      <c r="I247" s="15"/>
      <c r="J247" s="170">
        <f>+J130</f>
        <v>0</v>
      </c>
      <c r="K247" s="170"/>
    </row>
    <row r="248" spans="1:11" ht="13.5">
      <c r="A248" s="92"/>
      <c r="C248" s="14" t="s">
        <v>149</v>
      </c>
      <c r="D248" s="14"/>
      <c r="G248" s="226">
        <f>+J103-G247</f>
        <v>36</v>
      </c>
      <c r="H248" s="216"/>
      <c r="I248" s="152"/>
      <c r="J248" s="217">
        <v>0</v>
      </c>
      <c r="K248" s="217"/>
    </row>
    <row r="249" spans="1:11" ht="13.5">
      <c r="A249" s="92"/>
      <c r="G249" s="254">
        <f>SUM(F247:G248)</f>
        <v>9812</v>
      </c>
      <c r="H249" s="245"/>
      <c r="I249" s="15"/>
      <c r="J249" s="218">
        <f>SUM(J247:K248)</f>
        <v>0</v>
      </c>
      <c r="K249" s="218"/>
    </row>
    <row r="250" spans="1:11" ht="12.75">
      <c r="A250" s="92"/>
      <c r="C250" s="237" t="s">
        <v>146</v>
      </c>
      <c r="D250" s="238"/>
      <c r="E250" s="238"/>
      <c r="F250" s="109"/>
      <c r="G250" s="153"/>
      <c r="H250" s="153"/>
      <c r="I250" s="153"/>
      <c r="J250" s="153"/>
      <c r="K250" s="153"/>
    </row>
    <row r="251" spans="1:11" ht="12.75">
      <c r="A251" s="92"/>
      <c r="C251" s="237" t="s">
        <v>150</v>
      </c>
      <c r="D251" s="238"/>
      <c r="E251" s="238"/>
      <c r="F251" s="109"/>
      <c r="G251" s="153"/>
      <c r="H251" s="153"/>
      <c r="I251" s="153"/>
      <c r="J251" s="153"/>
      <c r="K251" s="153"/>
    </row>
    <row r="252" spans="1:11" ht="13.5">
      <c r="A252" s="92"/>
      <c r="C252" s="14" t="s">
        <v>151</v>
      </c>
      <c r="G252" s="214">
        <v>0</v>
      </c>
      <c r="H252" s="214"/>
      <c r="I252" s="154"/>
      <c r="J252" s="215">
        <v>0</v>
      </c>
      <c r="K252" s="215"/>
    </row>
    <row r="253" spans="1:11" ht="14.25" thickBot="1">
      <c r="A253" s="92"/>
      <c r="G253" s="243">
        <f>SUM(F249:G252)</f>
        <v>9812</v>
      </c>
      <c r="H253" s="212"/>
      <c r="I253" s="155"/>
      <c r="J253" s="213">
        <f>SUM(J249:K252)</f>
        <v>0</v>
      </c>
      <c r="K253" s="213"/>
    </row>
    <row r="254" spans="1:13" ht="13.5" thickTop="1">
      <c r="A254" s="92"/>
      <c r="F254" s="156"/>
      <c r="G254" s="156"/>
      <c r="H254" s="157"/>
      <c r="I254" s="157"/>
      <c r="J254" s="157"/>
      <c r="K254" s="157"/>
      <c r="L254" s="156"/>
      <c r="M254" s="156"/>
    </row>
    <row r="255" ht="3.75" customHeight="1">
      <c r="A255" s="92"/>
    </row>
    <row r="256" spans="1:5" ht="12.75">
      <c r="A256" s="133" t="s">
        <v>152</v>
      </c>
      <c r="B256" s="237" t="s">
        <v>153</v>
      </c>
      <c r="C256" s="238"/>
      <c r="D256" s="238"/>
      <c r="E256" s="238"/>
    </row>
    <row r="257" spans="1:14" ht="12.75">
      <c r="A257" s="92"/>
      <c r="B257" s="236" t="s">
        <v>154</v>
      </c>
      <c r="C257" s="236"/>
      <c r="D257" s="236"/>
      <c r="E257" s="236"/>
      <c r="F257" s="236"/>
      <c r="G257" s="236"/>
      <c r="H257" s="236"/>
      <c r="I257" s="236"/>
      <c r="J257" s="236"/>
      <c r="K257" s="236"/>
      <c r="L257" s="236"/>
      <c r="M257" s="236"/>
      <c r="N257" s="236"/>
    </row>
    <row r="258" spans="1:14" ht="12.75">
      <c r="A258" s="92"/>
      <c r="B258" s="236"/>
      <c r="C258" s="236"/>
      <c r="D258" s="236"/>
      <c r="E258" s="236"/>
      <c r="F258" s="236"/>
      <c r="G258" s="236"/>
      <c r="H258" s="236"/>
      <c r="I258" s="236"/>
      <c r="J258" s="236"/>
      <c r="K258" s="236"/>
      <c r="L258" s="236"/>
      <c r="M258" s="236"/>
      <c r="N258" s="236"/>
    </row>
    <row r="259" spans="1:14" ht="6" customHeight="1">
      <c r="A259" s="92"/>
      <c r="B259" s="7"/>
      <c r="C259" s="7"/>
      <c r="D259" s="7"/>
      <c r="E259" s="7"/>
      <c r="F259" s="7"/>
      <c r="G259" s="7"/>
      <c r="H259" s="7"/>
      <c r="I259" s="7"/>
      <c r="J259" s="7"/>
      <c r="K259" s="7"/>
      <c r="L259" s="7"/>
      <c r="M259" s="7"/>
      <c r="N259" s="7"/>
    </row>
    <row r="260" spans="1:14" ht="12.75">
      <c r="A260" s="92"/>
      <c r="B260" s="7"/>
      <c r="C260" s="7"/>
      <c r="D260" s="7"/>
      <c r="E260" s="7"/>
      <c r="F260" s="7"/>
      <c r="G260" s="7"/>
      <c r="H260" s="7"/>
      <c r="I260" s="7"/>
      <c r="J260" s="7"/>
      <c r="K260" s="7"/>
      <c r="L260" s="7"/>
      <c r="M260" s="7"/>
      <c r="N260" s="7"/>
    </row>
    <row r="261" spans="1:14" ht="12.75">
      <c r="A261" s="133" t="s">
        <v>155</v>
      </c>
      <c r="B261" s="237" t="s">
        <v>156</v>
      </c>
      <c r="C261" s="240"/>
      <c r="D261" s="240"/>
      <c r="E261" s="240"/>
      <c r="F261" s="240"/>
      <c r="G261" s="240"/>
      <c r="H261" s="240"/>
      <c r="I261" s="240"/>
      <c r="J261" s="240"/>
      <c r="K261" s="240"/>
      <c r="L261" s="240"/>
      <c r="M261" s="67"/>
      <c r="N261" s="141"/>
    </row>
    <row r="262" spans="1:14" ht="6" customHeight="1">
      <c r="A262" s="92"/>
      <c r="B262" s="146"/>
      <c r="C262" s="146"/>
      <c r="D262" s="146"/>
      <c r="E262" s="146"/>
      <c r="F262" s="146"/>
      <c r="G262" s="146"/>
      <c r="H262" s="146"/>
      <c r="I262" s="146"/>
      <c r="J262" s="146"/>
      <c r="K262" s="146"/>
      <c r="L262" s="146"/>
      <c r="M262" s="146"/>
      <c r="N262" s="158"/>
    </row>
    <row r="263" spans="1:14" ht="13.5">
      <c r="A263" s="92"/>
      <c r="B263" s="31" t="s">
        <v>157</v>
      </c>
      <c r="C263" s="31" t="s">
        <v>158</v>
      </c>
      <c r="D263" s="31"/>
      <c r="E263" s="31"/>
      <c r="F263" s="31"/>
      <c r="G263" s="31"/>
      <c r="H263" s="31"/>
      <c r="I263" s="31"/>
      <c r="J263" s="31"/>
      <c r="K263" s="31"/>
      <c r="L263" s="31"/>
      <c r="M263" s="146"/>
      <c r="N263" s="158"/>
    </row>
    <row r="264" spans="1:14" ht="6" customHeight="1">
      <c r="A264" s="92"/>
      <c r="B264" s="67"/>
      <c r="C264" s="146"/>
      <c r="D264" s="146"/>
      <c r="E264" s="146"/>
      <c r="F264" s="146"/>
      <c r="G264" s="146"/>
      <c r="H264" s="146"/>
      <c r="I264" s="146"/>
      <c r="J264" s="146"/>
      <c r="K264" s="146"/>
      <c r="L264" s="146"/>
      <c r="M264" s="146"/>
      <c r="N264" s="158"/>
    </row>
    <row r="265" spans="1:14" ht="13.5">
      <c r="A265" s="92"/>
      <c r="B265" s="67"/>
      <c r="C265" s="208" t="s">
        <v>159</v>
      </c>
      <c r="D265" s="209"/>
      <c r="E265" s="160" t="s">
        <v>160</v>
      </c>
      <c r="F265" s="210" t="s">
        <v>161</v>
      </c>
      <c r="G265" s="210"/>
      <c r="H265" s="210"/>
      <c r="I265" s="208" t="s">
        <v>162</v>
      </c>
      <c r="J265" s="211"/>
      <c r="K265" s="211"/>
      <c r="L265" s="211"/>
      <c r="M265" s="209"/>
      <c r="N265" s="161"/>
    </row>
    <row r="266" spans="1:14" ht="13.5">
      <c r="A266" s="92"/>
      <c r="B266" s="67"/>
      <c r="C266" s="162"/>
      <c r="D266" s="163"/>
      <c r="E266" s="164"/>
      <c r="F266" s="162"/>
      <c r="G266" s="165"/>
      <c r="H266" s="166"/>
      <c r="I266" s="162"/>
      <c r="J266" s="165"/>
      <c r="K266" s="165"/>
      <c r="L266" s="165"/>
      <c r="M266" s="166"/>
      <c r="N266" s="161"/>
    </row>
    <row r="267" spans="1:14" ht="13.5">
      <c r="A267" s="92"/>
      <c r="B267" s="67"/>
      <c r="C267" s="224" t="s">
        <v>163</v>
      </c>
      <c r="D267" s="225"/>
      <c r="E267" s="159">
        <v>259372980</v>
      </c>
      <c r="F267" s="200">
        <f>+(E267/100)*3.1758</f>
        <v>8237167.09884</v>
      </c>
      <c r="G267" s="201"/>
      <c r="H267" s="202"/>
      <c r="I267" s="203" t="s">
        <v>164</v>
      </c>
      <c r="J267" s="204"/>
      <c r="K267" s="204"/>
      <c r="L267" s="204"/>
      <c r="M267" s="205"/>
      <c r="N267" s="167"/>
    </row>
    <row r="268" spans="1:14" ht="12.75">
      <c r="A268" s="168"/>
      <c r="B268" s="141"/>
      <c r="C268" s="169"/>
      <c r="D268" s="171"/>
      <c r="E268" s="172"/>
      <c r="F268" s="173"/>
      <c r="G268" s="174"/>
      <c r="H268" s="175"/>
      <c r="I268" s="173"/>
      <c r="J268" s="174"/>
      <c r="K268" s="174"/>
      <c r="L268" s="174"/>
      <c r="M268" s="175"/>
      <c r="N268" s="161"/>
    </row>
    <row r="269" spans="1:14" ht="6" customHeight="1">
      <c r="A269" s="168"/>
      <c r="B269" s="141"/>
      <c r="C269" s="176"/>
      <c r="D269" s="177"/>
      <c r="E269" s="178"/>
      <c r="F269" s="161"/>
      <c r="G269" s="161"/>
      <c r="H269" s="161"/>
      <c r="I269" s="161"/>
      <c r="J269" s="161"/>
      <c r="K269" s="161"/>
      <c r="L269" s="161"/>
      <c r="M269" s="161"/>
      <c r="N269" s="161"/>
    </row>
    <row r="270" spans="1:14" ht="13.5">
      <c r="A270" s="168"/>
      <c r="B270" s="179" t="s">
        <v>165</v>
      </c>
      <c r="C270" s="206" t="s">
        <v>166</v>
      </c>
      <c r="D270" s="207"/>
      <c r="E270" s="207"/>
      <c r="F270" s="207"/>
      <c r="G270" s="207"/>
      <c r="H270" s="207"/>
      <c r="I270" s="207"/>
      <c r="J270" s="207"/>
      <c r="K270" s="207"/>
      <c r="L270" s="207"/>
      <c r="M270" s="207"/>
      <c r="N270" s="207"/>
    </row>
    <row r="271" spans="1:14" ht="6" customHeight="1">
      <c r="A271" s="168"/>
      <c r="B271" s="179"/>
      <c r="C271" s="176"/>
      <c r="D271" s="177"/>
      <c r="E271" s="178"/>
      <c r="F271" s="161"/>
      <c r="G271" s="161"/>
      <c r="H271" s="161"/>
      <c r="I271" s="161"/>
      <c r="J271" s="161"/>
      <c r="K271" s="161"/>
      <c r="L271" s="161"/>
      <c r="M271" s="161"/>
      <c r="N271" s="161"/>
    </row>
    <row r="272" spans="1:14" ht="12.75">
      <c r="A272" s="168"/>
      <c r="B272" s="179" t="s">
        <v>167</v>
      </c>
      <c r="C272" s="222" t="s">
        <v>168</v>
      </c>
      <c r="D272" s="223"/>
      <c r="E272" s="223"/>
      <c r="F272" s="223"/>
      <c r="G272" s="223"/>
      <c r="H272" s="223"/>
      <c r="I272" s="223"/>
      <c r="J272" s="223"/>
      <c r="K272" s="223"/>
      <c r="L272" s="223"/>
      <c r="M272" s="223"/>
      <c r="N272" s="223"/>
    </row>
    <row r="273" spans="1:14" ht="12.75">
      <c r="A273" s="168"/>
      <c r="B273" s="179"/>
      <c r="C273" s="223"/>
      <c r="D273" s="223"/>
      <c r="E273" s="223"/>
      <c r="F273" s="223"/>
      <c r="G273" s="223"/>
      <c r="H273" s="223"/>
      <c r="I273" s="223"/>
      <c r="J273" s="223"/>
      <c r="K273" s="223"/>
      <c r="L273" s="223"/>
      <c r="M273" s="223"/>
      <c r="N273" s="223"/>
    </row>
    <row r="274" spans="1:14" ht="6" customHeight="1">
      <c r="A274" s="168"/>
      <c r="B274" s="179"/>
      <c r="C274" s="180"/>
      <c r="D274" s="180"/>
      <c r="E274" s="180"/>
      <c r="F274" s="180"/>
      <c r="G274" s="180"/>
      <c r="H274" s="180"/>
      <c r="I274" s="180"/>
      <c r="J274" s="180"/>
      <c r="K274" s="180"/>
      <c r="L274" s="180"/>
      <c r="M274" s="180"/>
      <c r="N274" s="180"/>
    </row>
    <row r="275" spans="1:14" ht="13.5">
      <c r="A275" s="168"/>
      <c r="B275" s="179" t="s">
        <v>169</v>
      </c>
      <c r="C275" s="236" t="s">
        <v>170</v>
      </c>
      <c r="D275" s="236"/>
      <c r="E275" s="236"/>
      <c r="F275" s="236"/>
      <c r="G275" s="236"/>
      <c r="H275" s="236"/>
      <c r="I275" s="236"/>
      <c r="J275" s="236"/>
      <c r="K275" s="236"/>
      <c r="L275" s="236"/>
      <c r="M275" s="236"/>
      <c r="N275" s="236"/>
    </row>
    <row r="276" spans="1:14" ht="6" customHeight="1">
      <c r="A276" s="92"/>
      <c r="B276" s="7"/>
      <c r="C276" s="7"/>
      <c r="D276" s="7"/>
      <c r="E276" s="7"/>
      <c r="F276" s="7"/>
      <c r="G276" s="7"/>
      <c r="H276" s="7"/>
      <c r="I276" s="7"/>
      <c r="J276" s="7"/>
      <c r="K276" s="7"/>
      <c r="L276" s="7"/>
      <c r="M276" s="7"/>
      <c r="N276" s="7"/>
    </row>
    <row r="277" spans="1:14" ht="12.75">
      <c r="A277" s="92"/>
      <c r="B277" s="7"/>
      <c r="C277" s="7"/>
      <c r="D277" s="7"/>
      <c r="E277" s="7"/>
      <c r="F277" s="7"/>
      <c r="G277" s="7"/>
      <c r="H277" s="7"/>
      <c r="I277" s="7"/>
      <c r="J277" s="7"/>
      <c r="K277" s="7"/>
      <c r="L277" s="7"/>
      <c r="M277" s="7"/>
      <c r="N277" s="7"/>
    </row>
    <row r="278" spans="1:4" ht="12.75">
      <c r="A278" s="133" t="s">
        <v>171</v>
      </c>
      <c r="B278" s="237" t="s">
        <v>172</v>
      </c>
      <c r="C278" s="238"/>
      <c r="D278" s="238"/>
    </row>
    <row r="279" spans="1:14" ht="13.5">
      <c r="A279" s="92"/>
      <c r="B279" s="31" t="s">
        <v>173</v>
      </c>
      <c r="C279" s="31"/>
      <c r="D279" s="31"/>
      <c r="E279" s="31"/>
      <c r="F279" s="31"/>
      <c r="G279" s="31"/>
      <c r="H279" s="5"/>
      <c r="I279" s="5"/>
      <c r="J279" s="5"/>
      <c r="K279" s="5"/>
      <c r="L279" s="5"/>
      <c r="M279" s="5"/>
      <c r="N279" s="5"/>
    </row>
    <row r="280" spans="1:14" ht="6" customHeight="1">
      <c r="A280" s="92"/>
      <c r="B280" s="7"/>
      <c r="C280" s="7"/>
      <c r="D280" s="7"/>
      <c r="E280" s="7"/>
      <c r="F280" s="7"/>
      <c r="G280" s="7"/>
      <c r="H280" s="7"/>
      <c r="I280" s="7"/>
      <c r="J280" s="7"/>
      <c r="K280" s="7"/>
      <c r="L280" s="7"/>
      <c r="M280" s="7"/>
      <c r="N280" s="7"/>
    </row>
    <row r="281" spans="1:14" ht="6" customHeight="1">
      <c r="A281" s="92"/>
      <c r="B281" s="7"/>
      <c r="C281" s="7"/>
      <c r="D281" s="7"/>
      <c r="E281" s="7"/>
      <c r="F281" s="7"/>
      <c r="G281" s="7"/>
      <c r="H281" s="7"/>
      <c r="I281" s="7"/>
      <c r="J281" s="7"/>
      <c r="K281" s="7"/>
      <c r="L281" s="7"/>
      <c r="M281" s="7"/>
      <c r="N281" s="7"/>
    </row>
    <row r="282" spans="1:5" ht="12.75">
      <c r="A282" s="133" t="s">
        <v>174</v>
      </c>
      <c r="B282" s="237" t="s">
        <v>175</v>
      </c>
      <c r="C282" s="238"/>
      <c r="D282" s="238"/>
      <c r="E282" s="238"/>
    </row>
    <row r="283" spans="1:14" ht="12.75">
      <c r="A283" s="92"/>
      <c r="F283" s="230" t="s">
        <v>18</v>
      </c>
      <c r="G283" s="230"/>
      <c r="H283" s="231" t="s">
        <v>176</v>
      </c>
      <c r="I283" s="231"/>
      <c r="J283" s="231"/>
      <c r="K283" s="231"/>
      <c r="L283" s="231" t="s">
        <v>177</v>
      </c>
      <c r="M283" s="220"/>
      <c r="N283" s="181"/>
    </row>
    <row r="284" spans="1:14" ht="12.75">
      <c r="A284" s="92"/>
      <c r="F284" s="132"/>
      <c r="G284" s="132"/>
      <c r="H284" s="219"/>
      <c r="I284" s="219"/>
      <c r="J284" s="219"/>
      <c r="K284" s="219"/>
      <c r="L284" s="231"/>
      <c r="M284" s="231"/>
      <c r="N284" s="181"/>
    </row>
    <row r="285" spans="1:14" ht="12.75">
      <c r="A285" s="92"/>
      <c r="F285" s="230" t="s">
        <v>145</v>
      </c>
      <c r="G285" s="230"/>
      <c r="H285" s="230" t="s">
        <v>145</v>
      </c>
      <c r="I285" s="230"/>
      <c r="J285" s="230"/>
      <c r="K285" s="230"/>
      <c r="L285" s="230" t="s">
        <v>145</v>
      </c>
      <c r="M285" s="221"/>
      <c r="N285" s="92"/>
    </row>
    <row r="286" spans="1:14" ht="12.75">
      <c r="A286" s="92"/>
      <c r="C286" s="237" t="s">
        <v>178</v>
      </c>
      <c r="D286" s="238"/>
      <c r="E286" s="238"/>
      <c r="F286" s="150"/>
      <c r="G286" s="150"/>
      <c r="H286" s="150"/>
      <c r="I286" s="150"/>
      <c r="J286" s="150"/>
      <c r="K286" s="150"/>
      <c r="L286" s="150"/>
      <c r="M286" s="150"/>
      <c r="N286" s="150"/>
    </row>
    <row r="287" spans="1:14" ht="13.5">
      <c r="A287" s="92"/>
      <c r="C287" s="245" t="s">
        <v>179</v>
      </c>
      <c r="D287" s="245"/>
      <c r="E287" s="245"/>
      <c r="F287" s="255">
        <f>+ROUND('[1]SegmRpt'!C22/1000,0)</f>
        <v>33120</v>
      </c>
      <c r="G287" s="255"/>
      <c r="H287" s="24"/>
      <c r="I287" s="49"/>
      <c r="J287" s="253">
        <f>+ROUND('[1]SegmRpt'!F22/1000,0)</f>
        <v>33050</v>
      </c>
      <c r="K287" s="253"/>
      <c r="L287" s="253">
        <f>+ROUND('[1]SegmRpt'!I22/1000,0)+1</f>
        <v>416168</v>
      </c>
      <c r="M287" s="254"/>
      <c r="N287" s="97"/>
    </row>
    <row r="288" spans="1:14" ht="13.5">
      <c r="A288" s="92"/>
      <c r="C288" s="245" t="s">
        <v>180</v>
      </c>
      <c r="D288" s="245"/>
      <c r="E288" s="245"/>
      <c r="F288" s="229">
        <f>+ROUND('[1]SegmRpt'!C23/1000,0)</f>
        <v>456309</v>
      </c>
      <c r="G288" s="229"/>
      <c r="H288" s="183"/>
      <c r="I288" s="182"/>
      <c r="J288" s="246">
        <f>+ROUND('[1]SegmRpt'!F23/1000,0)</f>
        <v>34885</v>
      </c>
      <c r="K288" s="246"/>
      <c r="L288" s="246">
        <f>+ROUND('[1]SegmRpt'!I23/1000,0)</f>
        <v>234779</v>
      </c>
      <c r="M288" s="226"/>
      <c r="N288" s="184"/>
    </row>
    <row r="289" spans="1:14" ht="13.5">
      <c r="A289" s="92"/>
      <c r="C289" s="15"/>
      <c r="D289" s="15"/>
      <c r="E289" s="15"/>
      <c r="F289" s="49"/>
      <c r="G289" s="49">
        <f>SUM(F287:G288)</f>
        <v>489429</v>
      </c>
      <c r="H289" s="25"/>
      <c r="I289" s="25"/>
      <c r="J289" s="249">
        <f>SUM(J287:J288)</f>
        <v>67935</v>
      </c>
      <c r="K289" s="249"/>
      <c r="L289" s="227">
        <f>SUM(L287:M288)</f>
        <v>650947</v>
      </c>
      <c r="M289" s="227"/>
      <c r="N289" s="86"/>
    </row>
    <row r="290" spans="1:14" ht="13.5">
      <c r="A290" s="92"/>
      <c r="C290" s="245" t="s">
        <v>181</v>
      </c>
      <c r="D290" s="245"/>
      <c r="E290" s="245"/>
      <c r="F290" s="182"/>
      <c r="G290" s="185">
        <v>0</v>
      </c>
      <c r="H290" s="186"/>
      <c r="I290" s="186"/>
      <c r="J290" s="246">
        <f>+ROUND('[1]SegmRpt'!F27/1000,0)</f>
        <v>51201</v>
      </c>
      <c r="K290" s="246"/>
      <c r="L290" s="228">
        <v>0</v>
      </c>
      <c r="M290" s="228"/>
      <c r="N290" s="86"/>
    </row>
    <row r="291" spans="1:14" ht="13.5">
      <c r="A291" s="92"/>
      <c r="C291" s="15"/>
      <c r="D291" s="15"/>
      <c r="E291" s="15"/>
      <c r="F291" s="49"/>
      <c r="G291" s="49">
        <f>SUM(G289:G290)</f>
        <v>489429</v>
      </c>
      <c r="H291" s="25"/>
      <c r="I291" s="25"/>
      <c r="J291" s="244">
        <f>SUM(J289:J290)</f>
        <v>119136</v>
      </c>
      <c r="K291" s="244"/>
      <c r="L291" s="256">
        <f>SUM(L289:M290)</f>
        <v>650947</v>
      </c>
      <c r="M291" s="256"/>
      <c r="N291" s="86"/>
    </row>
    <row r="292" spans="1:14" ht="13.5">
      <c r="A292" s="92"/>
      <c r="C292" s="245" t="s">
        <v>182</v>
      </c>
      <c r="D292" s="245"/>
      <c r="E292" s="245"/>
      <c r="F292" s="49"/>
      <c r="G292" s="49">
        <f>-F287</f>
        <v>-33120</v>
      </c>
      <c r="H292" s="49">
        <f>+ROUND(('[3]CONS-P&amp;L,BS'!K165+'[3]CONS-P&amp;L,BS'!K166)/1000,0)+2</f>
        <v>-1659</v>
      </c>
      <c r="I292" s="49"/>
      <c r="J292" s="246">
        <f>+ROUND('[1]SegmRpt'!F30/1000,0)</f>
        <v>-37771</v>
      </c>
      <c r="K292" s="246"/>
      <c r="L292" s="246">
        <f>+ROUND('[1]SegmRpt'!I30/1000,0)</f>
        <v>-112078</v>
      </c>
      <c r="M292" s="226"/>
      <c r="N292" s="86"/>
    </row>
    <row r="293" spans="1:14" ht="14.25" thickBot="1">
      <c r="A293" s="92"/>
      <c r="C293" s="14"/>
      <c r="D293" s="14"/>
      <c r="E293" s="14"/>
      <c r="F293" s="241">
        <f>SUM(G291:G292)</f>
        <v>456309</v>
      </c>
      <c r="G293" s="241"/>
      <c r="H293" s="187">
        <f>SUM(H291:L292)</f>
        <v>618575</v>
      </c>
      <c r="I293" s="187"/>
      <c r="J293" s="242">
        <f>SUM(J291:J292)</f>
        <v>81365</v>
      </c>
      <c r="K293" s="242"/>
      <c r="L293" s="242">
        <f>SUM(L291:M292)</f>
        <v>538869</v>
      </c>
      <c r="M293" s="242"/>
      <c r="N293" s="184"/>
    </row>
    <row r="294" spans="1:14" ht="6" customHeight="1" thickTop="1">
      <c r="A294" s="92"/>
      <c r="F294" s="135"/>
      <c r="G294" s="135"/>
      <c r="H294" s="135"/>
      <c r="I294" s="135"/>
      <c r="J294" s="135"/>
      <c r="K294" s="135"/>
      <c r="L294" s="135"/>
      <c r="M294" s="135"/>
      <c r="N294" s="97"/>
    </row>
    <row r="295" spans="1:14" ht="12.75">
      <c r="A295" s="92"/>
      <c r="C295" s="237" t="s">
        <v>183</v>
      </c>
      <c r="D295" s="237"/>
      <c r="E295" s="237"/>
      <c r="F295" s="135"/>
      <c r="G295" s="135"/>
      <c r="H295" s="135"/>
      <c r="I295" s="135"/>
      <c r="J295" s="135"/>
      <c r="K295" s="135"/>
      <c r="L295" s="135"/>
      <c r="M295" s="135"/>
      <c r="N295" s="97"/>
    </row>
    <row r="296" spans="1:13" ht="13.5">
      <c r="A296" s="92"/>
      <c r="C296" s="245" t="s">
        <v>184</v>
      </c>
      <c r="D296" s="245"/>
      <c r="E296" s="14"/>
      <c r="F296" s="255">
        <f>+ROUND('[1]SegmRpt'!C9/1000,0)</f>
        <v>489429</v>
      </c>
      <c r="G296" s="255"/>
      <c r="H296" s="24"/>
      <c r="I296" s="49"/>
      <c r="J296" s="253">
        <f>+ROUND('[1]SegmRpt'!F9/1000,0)</f>
        <v>67461</v>
      </c>
      <c r="K296" s="254"/>
      <c r="L296" s="253">
        <f>+ROUND('[1]SegmRpt'!I9/1000,0)</f>
        <v>583112</v>
      </c>
      <c r="M296" s="254"/>
    </row>
    <row r="297" spans="1:14" ht="13.5">
      <c r="A297" s="92"/>
      <c r="C297" s="245" t="s">
        <v>185</v>
      </c>
      <c r="D297" s="245"/>
      <c r="E297" s="14"/>
      <c r="F297" s="252">
        <v>0</v>
      </c>
      <c r="G297" s="252"/>
      <c r="H297" s="183"/>
      <c r="I297" s="182"/>
      <c r="J297" s="246">
        <f>+ROUND('[1]SegmRpt'!F10/1000,0)</f>
        <v>474</v>
      </c>
      <c r="K297" s="246"/>
      <c r="L297" s="253">
        <f>+ROUND('[1]SegmRpt'!I10/1000,0)</f>
        <v>67835</v>
      </c>
      <c r="M297" s="254"/>
      <c r="N297" s="184"/>
    </row>
    <row r="298" spans="1:14" ht="13.5">
      <c r="A298" s="92"/>
      <c r="C298" s="15"/>
      <c r="D298" s="15"/>
      <c r="E298" s="14"/>
      <c r="F298" s="247">
        <f>SUM(F296:G297)</f>
        <v>489429</v>
      </c>
      <c r="G298" s="248"/>
      <c r="H298" s="24"/>
      <c r="I298" s="188"/>
      <c r="J298" s="249">
        <f>SUM(J296:J297)</f>
        <v>67935</v>
      </c>
      <c r="K298" s="249"/>
      <c r="L298" s="244">
        <f>SUM(K296:L297)</f>
        <v>650947</v>
      </c>
      <c r="M298" s="250"/>
      <c r="N298" s="184"/>
    </row>
    <row r="299" spans="1:14" ht="13.5">
      <c r="A299" s="92"/>
      <c r="C299" s="245" t="s">
        <v>181</v>
      </c>
      <c r="D299" s="245"/>
      <c r="E299" s="245"/>
      <c r="F299" s="186"/>
      <c r="G299" s="185">
        <v>0</v>
      </c>
      <c r="H299" s="183"/>
      <c r="I299" s="182"/>
      <c r="J299" s="246">
        <f>+ROUND('[1]SegmRpt'!F14/1000,0)</f>
        <v>51201</v>
      </c>
      <c r="K299" s="246"/>
      <c r="L299" s="251">
        <v>0</v>
      </c>
      <c r="M299" s="251"/>
      <c r="N299" s="86"/>
    </row>
    <row r="300" spans="1:14" ht="13.5">
      <c r="A300" s="92"/>
      <c r="C300" s="15"/>
      <c r="D300" s="15"/>
      <c r="E300" s="15"/>
      <c r="F300" s="25"/>
      <c r="G300" s="25">
        <f>SUM(F298:G299)</f>
        <v>489429</v>
      </c>
      <c r="H300" s="24"/>
      <c r="I300" s="189"/>
      <c r="J300" s="244">
        <f>SUM(J298:J299)</f>
        <v>119136</v>
      </c>
      <c r="K300" s="244"/>
      <c r="L300" s="244">
        <f>SUM(L298:L299)</f>
        <v>650947</v>
      </c>
      <c r="M300" s="244"/>
      <c r="N300" s="86"/>
    </row>
    <row r="301" spans="1:14" ht="13.5">
      <c r="A301" s="92"/>
      <c r="C301" s="245" t="s">
        <v>182</v>
      </c>
      <c r="D301" s="245"/>
      <c r="E301" s="245"/>
      <c r="F301" s="25"/>
      <c r="G301" s="25">
        <f>-F287</f>
        <v>-33120</v>
      </c>
      <c r="H301" s="24"/>
      <c r="I301" s="49"/>
      <c r="J301" s="246">
        <f>+ROUND('[1]SegmRpt'!F17/1000,0)</f>
        <v>-37771</v>
      </c>
      <c r="K301" s="246"/>
      <c r="L301" s="246">
        <f>+L292</f>
        <v>-112078</v>
      </c>
      <c r="M301" s="246"/>
      <c r="N301" s="86"/>
    </row>
    <row r="302" spans="1:14" ht="14.25" thickBot="1">
      <c r="A302" s="92"/>
      <c r="C302" s="14"/>
      <c r="D302" s="14"/>
      <c r="E302" s="14"/>
      <c r="F302" s="241">
        <f>SUM(G300:G301)</f>
        <v>456309</v>
      </c>
      <c r="G302" s="241"/>
      <c r="H302" s="190"/>
      <c r="I302" s="187"/>
      <c r="J302" s="242">
        <f>SUM(J300:J301)</f>
        <v>81365</v>
      </c>
      <c r="K302" s="242"/>
      <c r="L302" s="242">
        <f>SUM(L300:L301)</f>
        <v>538869</v>
      </c>
      <c r="M302" s="243"/>
      <c r="N302" s="184"/>
    </row>
    <row r="303" spans="6:14" ht="13.5" thickTop="1">
      <c r="F303" s="97"/>
      <c r="G303" s="97"/>
      <c r="H303" s="97"/>
      <c r="I303" s="97"/>
      <c r="J303" s="97"/>
      <c r="K303" s="97"/>
      <c r="L303" s="97"/>
      <c r="M303" s="97"/>
      <c r="N303" s="97"/>
    </row>
    <row r="305" spans="1:14" ht="12.75">
      <c r="A305" s="133" t="s">
        <v>186</v>
      </c>
      <c r="B305" s="237" t="s">
        <v>187</v>
      </c>
      <c r="C305" s="240"/>
      <c r="D305" s="240"/>
      <c r="E305" s="240"/>
      <c r="F305" s="240"/>
      <c r="G305" s="240"/>
      <c r="H305" s="240"/>
      <c r="I305" s="240"/>
      <c r="J305" s="240"/>
      <c r="K305" s="240"/>
      <c r="L305" s="240"/>
      <c r="M305" s="67"/>
      <c r="N305" s="67"/>
    </row>
    <row r="306" spans="1:14" ht="12.75">
      <c r="A306" s="92"/>
      <c r="B306" s="236" t="s">
        <v>188</v>
      </c>
      <c r="C306" s="236"/>
      <c r="D306" s="236"/>
      <c r="E306" s="236"/>
      <c r="F306" s="236"/>
      <c r="G306" s="236"/>
      <c r="H306" s="236"/>
      <c r="I306" s="236"/>
      <c r="J306" s="236"/>
      <c r="K306" s="236"/>
      <c r="L306" s="236"/>
      <c r="M306" s="236"/>
      <c r="N306" s="236"/>
    </row>
    <row r="307" spans="1:14" ht="12.75">
      <c r="A307" s="92"/>
      <c r="B307" s="236"/>
      <c r="C307" s="236"/>
      <c r="D307" s="236"/>
      <c r="E307" s="236"/>
      <c r="F307" s="236"/>
      <c r="G307" s="236"/>
      <c r="H307" s="236"/>
      <c r="I307" s="236"/>
      <c r="J307" s="236"/>
      <c r="K307" s="236"/>
      <c r="L307" s="236"/>
      <c r="M307" s="236"/>
      <c r="N307" s="236"/>
    </row>
    <row r="308" spans="1:14" ht="12.75">
      <c r="A308" s="92"/>
      <c r="B308" s="236"/>
      <c r="C308" s="236"/>
      <c r="D308" s="236"/>
      <c r="E308" s="236"/>
      <c r="F308" s="236"/>
      <c r="G308" s="236"/>
      <c r="H308" s="236"/>
      <c r="I308" s="236"/>
      <c r="J308" s="236"/>
      <c r="K308" s="236"/>
      <c r="L308" s="236"/>
      <c r="M308" s="236"/>
      <c r="N308" s="236"/>
    </row>
    <row r="309" spans="1:14" ht="12.75">
      <c r="A309" s="92"/>
      <c r="B309" s="236"/>
      <c r="C309" s="236"/>
      <c r="D309" s="236"/>
      <c r="E309" s="236"/>
      <c r="F309" s="236"/>
      <c r="G309" s="236"/>
      <c r="H309" s="236"/>
      <c r="I309" s="236"/>
      <c r="J309" s="236"/>
      <c r="K309" s="236"/>
      <c r="L309" s="236"/>
      <c r="M309" s="236"/>
      <c r="N309" s="236"/>
    </row>
    <row r="310" spans="1:14" ht="13.5">
      <c r="A310" s="92"/>
      <c r="B310" s="197"/>
      <c r="C310" s="197"/>
      <c r="D310" s="197"/>
      <c r="E310" s="197"/>
      <c r="F310" s="197"/>
      <c r="G310" s="197"/>
      <c r="H310" s="197"/>
      <c r="I310" s="197"/>
      <c r="J310" s="197"/>
      <c r="K310" s="197"/>
      <c r="L310" s="197"/>
      <c r="M310" s="197"/>
      <c r="N310" s="197"/>
    </row>
    <row r="311" spans="1:14" ht="13.5">
      <c r="A311" s="92"/>
      <c r="B311" s="197"/>
      <c r="C311" s="197"/>
      <c r="D311" s="197"/>
      <c r="E311" s="197"/>
      <c r="F311" s="197"/>
      <c r="G311" s="197"/>
      <c r="H311" s="197"/>
      <c r="I311" s="197"/>
      <c r="J311" s="197"/>
      <c r="K311" s="197"/>
      <c r="L311" s="197"/>
      <c r="M311" s="197"/>
      <c r="N311" s="197"/>
    </row>
    <row r="312" spans="1:14" ht="13.5">
      <c r="A312" s="92"/>
      <c r="B312" s="197"/>
      <c r="C312" s="197"/>
      <c r="D312" s="197"/>
      <c r="E312" s="197"/>
      <c r="F312" s="197"/>
      <c r="G312" s="197"/>
      <c r="H312" s="197"/>
      <c r="I312" s="197"/>
      <c r="J312" s="197"/>
      <c r="K312" s="197"/>
      <c r="L312" s="197"/>
      <c r="M312" s="197"/>
      <c r="N312" s="197"/>
    </row>
    <row r="313" spans="1:14" ht="13.5">
      <c r="A313" s="92"/>
      <c r="B313" s="197"/>
      <c r="C313" s="197"/>
      <c r="D313" s="197"/>
      <c r="E313" s="197"/>
      <c r="F313" s="197"/>
      <c r="G313" s="197"/>
      <c r="H313" s="197"/>
      <c r="I313" s="197"/>
      <c r="J313" s="197"/>
      <c r="K313" s="197"/>
      <c r="L313" s="197"/>
      <c r="M313" s="197"/>
      <c r="N313" s="197"/>
    </row>
    <row r="314" spans="1:14" ht="13.5">
      <c r="A314" s="92"/>
      <c r="B314" s="197"/>
      <c r="C314" s="197"/>
      <c r="D314" s="197"/>
      <c r="E314" s="197"/>
      <c r="F314" s="197"/>
      <c r="G314" s="197"/>
      <c r="H314" s="197"/>
      <c r="I314" s="197"/>
      <c r="J314" s="197"/>
      <c r="K314" s="197"/>
      <c r="L314" s="197"/>
      <c r="M314" s="197"/>
      <c r="N314" s="197"/>
    </row>
    <row r="315" spans="1:14" ht="12.75">
      <c r="A315" s="92"/>
      <c r="B315" s="191"/>
      <c r="C315" s="191"/>
      <c r="D315" s="191"/>
      <c r="E315" s="191"/>
      <c r="F315" s="191"/>
      <c r="G315" s="191"/>
      <c r="H315" s="191"/>
      <c r="I315" s="191"/>
      <c r="J315" s="191"/>
      <c r="K315" s="191"/>
      <c r="L315" s="191"/>
      <c r="M315" s="191"/>
      <c r="N315" s="191"/>
    </row>
    <row r="316" spans="1:14" ht="12.75">
      <c r="A316" s="92"/>
      <c r="B316" s="191"/>
      <c r="C316" s="191"/>
      <c r="D316" s="191"/>
      <c r="E316" s="191"/>
      <c r="F316" s="191"/>
      <c r="G316" s="191"/>
      <c r="H316" s="191"/>
      <c r="I316" s="191"/>
      <c r="J316" s="191"/>
      <c r="K316" s="191"/>
      <c r="L316" s="191"/>
      <c r="M316" s="191"/>
      <c r="N316" s="233" t="s">
        <v>189</v>
      </c>
    </row>
    <row r="317" ht="6" customHeight="1">
      <c r="N317" s="234"/>
    </row>
    <row r="318" ht="6" customHeight="1">
      <c r="N318" s="196"/>
    </row>
    <row r="319" ht="6" customHeight="1">
      <c r="N319" s="196"/>
    </row>
    <row r="320" ht="12.75" customHeight="1">
      <c r="N320" s="196"/>
    </row>
    <row r="321" ht="12.75" customHeight="1">
      <c r="N321" s="196"/>
    </row>
    <row r="322" ht="12.75" customHeight="1">
      <c r="N322" s="196"/>
    </row>
    <row r="323" ht="12.75" customHeight="1">
      <c r="N323" s="196"/>
    </row>
    <row r="324" spans="1:14" ht="12.75">
      <c r="A324" s="133" t="s">
        <v>190</v>
      </c>
      <c r="B324" s="237" t="s">
        <v>191</v>
      </c>
      <c r="C324" s="240"/>
      <c r="D324" s="240"/>
      <c r="E324" s="240"/>
      <c r="F324" s="192"/>
      <c r="G324" s="192"/>
      <c r="H324" s="192"/>
      <c r="I324" s="192"/>
      <c r="J324" s="192"/>
      <c r="K324" s="192"/>
      <c r="L324" s="192"/>
      <c r="M324" s="192"/>
      <c r="N324" s="192"/>
    </row>
    <row r="325" spans="1:14" ht="12.75">
      <c r="A325" s="92"/>
      <c r="B325" s="236" t="s">
        <v>192</v>
      </c>
      <c r="C325" s="236"/>
      <c r="D325" s="236"/>
      <c r="E325" s="236"/>
      <c r="F325" s="236"/>
      <c r="G325" s="236"/>
      <c r="H325" s="236"/>
      <c r="I325" s="236"/>
      <c r="J325" s="236"/>
      <c r="K325" s="236"/>
      <c r="L325" s="236"/>
      <c r="M325" s="236"/>
      <c r="N325" s="236"/>
    </row>
    <row r="326" spans="1:14" ht="12.75">
      <c r="A326" s="92"/>
      <c r="B326" s="236"/>
      <c r="C326" s="236"/>
      <c r="D326" s="236"/>
      <c r="E326" s="236"/>
      <c r="F326" s="236"/>
      <c r="G326" s="236"/>
      <c r="H326" s="236"/>
      <c r="I326" s="236"/>
      <c r="J326" s="236"/>
      <c r="K326" s="236"/>
      <c r="L326" s="236"/>
      <c r="M326" s="236"/>
      <c r="N326" s="236"/>
    </row>
    <row r="327" spans="1:14" ht="12.75">
      <c r="A327" s="92"/>
      <c r="B327" s="236"/>
      <c r="C327" s="236"/>
      <c r="D327" s="236"/>
      <c r="E327" s="236"/>
      <c r="F327" s="236"/>
      <c r="G327" s="236"/>
      <c r="H327" s="236"/>
      <c r="I327" s="236"/>
      <c r="J327" s="236"/>
      <c r="K327" s="236"/>
      <c r="L327" s="236"/>
      <c r="M327" s="236"/>
      <c r="N327" s="236"/>
    </row>
    <row r="328" spans="1:14" ht="12.75">
      <c r="A328" s="92"/>
      <c r="B328" s="236"/>
      <c r="C328" s="236"/>
      <c r="D328" s="236"/>
      <c r="E328" s="236"/>
      <c r="F328" s="236"/>
      <c r="G328" s="236"/>
      <c r="H328" s="236"/>
      <c r="I328" s="236"/>
      <c r="J328" s="236"/>
      <c r="K328" s="236"/>
      <c r="L328" s="236"/>
      <c r="M328" s="236"/>
      <c r="N328" s="236"/>
    </row>
    <row r="330" spans="1:5" ht="12.75">
      <c r="A330" s="133" t="s">
        <v>193</v>
      </c>
      <c r="B330" s="237" t="s">
        <v>194</v>
      </c>
      <c r="C330" s="238"/>
      <c r="D330" s="238"/>
      <c r="E330" s="238"/>
    </row>
    <row r="331" spans="1:14" ht="12.75">
      <c r="A331" s="92"/>
      <c r="B331" s="236" t="s">
        <v>209</v>
      </c>
      <c r="C331" s="239"/>
      <c r="D331" s="239"/>
      <c r="E331" s="239"/>
      <c r="F331" s="239"/>
      <c r="G331" s="239"/>
      <c r="H331" s="239"/>
      <c r="I331" s="239"/>
      <c r="J331" s="239"/>
      <c r="K331" s="239"/>
      <c r="L331" s="239"/>
      <c r="M331" s="239"/>
      <c r="N331" s="239"/>
    </row>
    <row r="332" spans="1:14" ht="12.75">
      <c r="A332" s="92"/>
      <c r="B332" s="239"/>
      <c r="C332" s="239"/>
      <c r="D332" s="239"/>
      <c r="E332" s="239"/>
      <c r="F332" s="239"/>
      <c r="G332" s="239"/>
      <c r="H332" s="239"/>
      <c r="I332" s="239"/>
      <c r="J332" s="239"/>
      <c r="K332" s="239"/>
      <c r="L332" s="239"/>
      <c r="M332" s="239"/>
      <c r="N332" s="239"/>
    </row>
    <row r="333" spans="2:14" ht="12.75">
      <c r="B333" s="239"/>
      <c r="C333" s="239"/>
      <c r="D333" s="239"/>
      <c r="E333" s="239"/>
      <c r="F333" s="239"/>
      <c r="G333" s="239"/>
      <c r="H333" s="239"/>
      <c r="I333" s="239"/>
      <c r="J333" s="239"/>
      <c r="K333" s="239"/>
      <c r="L333" s="239"/>
      <c r="M333" s="239"/>
      <c r="N333" s="239"/>
    </row>
    <row r="334" spans="2:14" ht="12.75">
      <c r="B334" s="149"/>
      <c r="C334" s="149"/>
      <c r="D334" s="149"/>
      <c r="E334" s="149"/>
      <c r="F334" s="149"/>
      <c r="G334" s="149"/>
      <c r="H334" s="149"/>
      <c r="I334" s="149"/>
      <c r="J334" s="149"/>
      <c r="K334" s="149"/>
      <c r="L334" s="149"/>
      <c r="M334" s="149"/>
      <c r="N334" s="149"/>
    </row>
    <row r="335" spans="1:14" ht="12.75">
      <c r="A335" s="86"/>
      <c r="B335" s="86"/>
      <c r="C335" s="86"/>
      <c r="D335" s="86"/>
      <c r="E335" s="86"/>
      <c r="F335" s="131"/>
      <c r="G335" s="131"/>
      <c r="H335" s="131"/>
      <c r="I335" s="131"/>
      <c r="J335" s="131"/>
      <c r="K335" s="131"/>
      <c r="L335" s="131"/>
      <c r="M335" s="131"/>
      <c r="N335" s="131"/>
    </row>
    <row r="336" spans="1:14" ht="12.75">
      <c r="A336" s="133" t="s">
        <v>195</v>
      </c>
      <c r="B336" s="237" t="s">
        <v>196</v>
      </c>
      <c r="C336" s="240"/>
      <c r="D336" s="240"/>
      <c r="E336" s="240"/>
      <c r="F336" s="141"/>
      <c r="G336" s="141"/>
      <c r="H336" s="141"/>
      <c r="I336" s="141"/>
      <c r="J336" s="141"/>
      <c r="K336" s="141"/>
      <c r="L336" s="141"/>
      <c r="M336" s="141"/>
      <c r="N336" s="141"/>
    </row>
    <row r="337" spans="1:14" ht="13.5">
      <c r="A337" s="168"/>
      <c r="B337" s="29" t="s">
        <v>197</v>
      </c>
      <c r="C337" s="29"/>
      <c r="D337" s="29"/>
      <c r="E337" s="29"/>
      <c r="F337" s="29"/>
      <c r="G337" s="29"/>
      <c r="H337" s="193"/>
      <c r="I337" s="193"/>
      <c r="J337" s="193"/>
      <c r="K337" s="193"/>
      <c r="L337" s="193"/>
      <c r="M337" s="193"/>
      <c r="N337" s="193"/>
    </row>
    <row r="338" spans="1:14" ht="12.75">
      <c r="A338" s="168"/>
      <c r="B338" s="193"/>
      <c r="C338" s="193"/>
      <c r="D338" s="193"/>
      <c r="E338" s="193"/>
      <c r="F338" s="193"/>
      <c r="G338" s="193"/>
      <c r="H338" s="193"/>
      <c r="I338" s="193"/>
      <c r="J338" s="193"/>
      <c r="K338" s="193"/>
      <c r="L338" s="193"/>
      <c r="M338" s="193"/>
      <c r="N338" s="193"/>
    </row>
    <row r="339" spans="1:14" ht="12.75">
      <c r="A339" s="168"/>
      <c r="B339" s="193"/>
      <c r="C339" s="193"/>
      <c r="D339" s="193"/>
      <c r="E339" s="193"/>
      <c r="F339" s="193"/>
      <c r="G339" s="193"/>
      <c r="H339" s="193"/>
      <c r="I339" s="193"/>
      <c r="J339" s="193"/>
      <c r="K339" s="193"/>
      <c r="L339" s="193"/>
      <c r="M339" s="193"/>
      <c r="N339" s="193"/>
    </row>
    <row r="340" spans="1:14" ht="12.75">
      <c r="A340" s="133" t="s">
        <v>198</v>
      </c>
      <c r="B340" s="237" t="s">
        <v>199</v>
      </c>
      <c r="C340" s="240"/>
      <c r="D340" s="240"/>
      <c r="E340" s="67"/>
      <c r="F340" s="67"/>
      <c r="G340" s="67"/>
      <c r="H340" s="67"/>
      <c r="I340" s="67"/>
      <c r="J340" s="67"/>
      <c r="K340" s="67"/>
      <c r="L340" s="67"/>
      <c r="M340" s="67"/>
      <c r="N340" s="67"/>
    </row>
    <row r="341" spans="1:14" ht="12.75">
      <c r="A341" s="92"/>
      <c r="B341" s="235" t="s">
        <v>200</v>
      </c>
      <c r="C341" s="236"/>
      <c r="D341" s="236"/>
      <c r="E341" s="236"/>
      <c r="F341" s="236"/>
      <c r="G341" s="236"/>
      <c r="H341" s="236"/>
      <c r="I341" s="236"/>
      <c r="J341" s="236"/>
      <c r="K341" s="236"/>
      <c r="L341" s="236"/>
      <c r="M341" s="236"/>
      <c r="N341" s="236"/>
    </row>
    <row r="342" spans="1:14" ht="12.75">
      <c r="A342" s="92"/>
      <c r="B342" s="236"/>
      <c r="C342" s="236"/>
      <c r="D342" s="236"/>
      <c r="E342" s="236"/>
      <c r="F342" s="236"/>
      <c r="G342" s="236"/>
      <c r="H342" s="236"/>
      <c r="I342" s="236"/>
      <c r="J342" s="236"/>
      <c r="K342" s="236"/>
      <c r="L342" s="236"/>
      <c r="M342" s="236"/>
      <c r="N342" s="236"/>
    </row>
    <row r="343" spans="1:14" ht="6" customHeight="1">
      <c r="A343" s="92"/>
      <c r="B343" s="192"/>
      <c r="C343" s="192"/>
      <c r="D343" s="192"/>
      <c r="E343" s="192"/>
      <c r="F343" s="192"/>
      <c r="G343" s="192"/>
      <c r="H343" s="192"/>
      <c r="I343" s="192"/>
      <c r="J343" s="192"/>
      <c r="K343" s="192"/>
      <c r="L343" s="192"/>
      <c r="M343" s="192"/>
      <c r="N343" s="192"/>
    </row>
    <row r="344" spans="1:14" ht="13.5">
      <c r="A344" s="133"/>
      <c r="B344" s="194" t="s">
        <v>201</v>
      </c>
      <c r="C344" s="194"/>
      <c r="D344" s="195"/>
      <c r="E344" s="195"/>
      <c r="F344" s="195"/>
      <c r="G344" s="195"/>
      <c r="H344" s="195"/>
      <c r="I344" s="195"/>
      <c r="J344" s="195"/>
      <c r="K344" s="195"/>
      <c r="L344" s="195"/>
      <c r="M344" s="195"/>
      <c r="N344" s="195"/>
    </row>
    <row r="345" spans="6:10" ht="12.75">
      <c r="F345" s="86"/>
      <c r="G345" s="86"/>
      <c r="H345" s="86"/>
      <c r="I345" s="86"/>
      <c r="J345" s="86"/>
    </row>
    <row r="352" spans="2:6" ht="12.75">
      <c r="B352" s="237" t="s">
        <v>202</v>
      </c>
      <c r="C352" s="237"/>
      <c r="D352" s="237"/>
      <c r="E352" s="237"/>
      <c r="F352" s="237"/>
    </row>
    <row r="353" spans="2:6" ht="12.75">
      <c r="B353" s="237" t="s">
        <v>203</v>
      </c>
      <c r="C353" s="237"/>
      <c r="D353" s="237"/>
      <c r="E353" s="237"/>
      <c r="F353" s="237"/>
    </row>
    <row r="355" spans="2:4" ht="13.5">
      <c r="B355" s="14" t="s">
        <v>204</v>
      </c>
      <c r="C355" s="14"/>
      <c r="D355" s="14"/>
    </row>
    <row r="356" spans="2:4" ht="13.5">
      <c r="B356" s="14" t="s">
        <v>205</v>
      </c>
      <c r="C356" s="14"/>
      <c r="D356" s="14"/>
    </row>
    <row r="357" spans="2:4" ht="13.5">
      <c r="B357" s="14"/>
      <c r="C357" s="14"/>
      <c r="D357" s="14"/>
    </row>
    <row r="358" spans="2:4" ht="13.5">
      <c r="B358" s="14" t="s">
        <v>206</v>
      </c>
      <c r="C358" s="14"/>
      <c r="D358" s="14"/>
    </row>
    <row r="359" spans="2:4" ht="13.5">
      <c r="B359" s="14" t="s">
        <v>207</v>
      </c>
      <c r="C359" s="14"/>
      <c r="D359" s="14"/>
    </row>
    <row r="394" ht="12.75">
      <c r="N394" s="233" t="s">
        <v>208</v>
      </c>
    </row>
    <row r="395" ht="6" customHeight="1">
      <c r="N395" s="234"/>
    </row>
  </sheetData>
  <mergeCells count="226">
    <mergeCell ref="G6:J6"/>
    <mergeCell ref="L6:N6"/>
    <mergeCell ref="M7:N7"/>
    <mergeCell ref="M8:N8"/>
    <mergeCell ref="M9:N9"/>
    <mergeCell ref="M10:N10"/>
    <mergeCell ref="C12:E12"/>
    <mergeCell ref="C13:E13"/>
    <mergeCell ref="C14:E14"/>
    <mergeCell ref="C16:E19"/>
    <mergeCell ref="G16:G19"/>
    <mergeCell ref="J16:J19"/>
    <mergeCell ref="L16:L19"/>
    <mergeCell ref="N16:N19"/>
    <mergeCell ref="C20:E20"/>
    <mergeCell ref="C21:E21"/>
    <mergeCell ref="C22:E22"/>
    <mergeCell ref="C23:E26"/>
    <mergeCell ref="G23:G26"/>
    <mergeCell ref="J23:J26"/>
    <mergeCell ref="L23:L26"/>
    <mergeCell ref="N23:N26"/>
    <mergeCell ref="C27:E27"/>
    <mergeCell ref="C28:E29"/>
    <mergeCell ref="G28:G29"/>
    <mergeCell ref="J28:J29"/>
    <mergeCell ref="L28:L29"/>
    <mergeCell ref="N28:N29"/>
    <mergeCell ref="C30:E30"/>
    <mergeCell ref="C31:E32"/>
    <mergeCell ref="G31:G32"/>
    <mergeCell ref="J31:J32"/>
    <mergeCell ref="L31:L32"/>
    <mergeCell ref="N31:N32"/>
    <mergeCell ref="C33:E33"/>
    <mergeCell ref="C34:E35"/>
    <mergeCell ref="G34:G35"/>
    <mergeCell ref="J34:J35"/>
    <mergeCell ref="L34:L35"/>
    <mergeCell ref="N34:N35"/>
    <mergeCell ref="C36:E36"/>
    <mergeCell ref="C37:E37"/>
    <mergeCell ref="C38:E39"/>
    <mergeCell ref="C40:E41"/>
    <mergeCell ref="G40:G41"/>
    <mergeCell ref="J40:J41"/>
    <mergeCell ref="L40:L41"/>
    <mergeCell ref="N40:N41"/>
    <mergeCell ref="C44:E46"/>
    <mergeCell ref="C47:E50"/>
    <mergeCell ref="G48:G49"/>
    <mergeCell ref="J48:J49"/>
    <mergeCell ref="L48:L49"/>
    <mergeCell ref="N48:N49"/>
    <mergeCell ref="C51:E52"/>
    <mergeCell ref="G51:G52"/>
    <mergeCell ref="J51:J52"/>
    <mergeCell ref="L51:L52"/>
    <mergeCell ref="N51:N52"/>
    <mergeCell ref="C54:E54"/>
    <mergeCell ref="N77:N78"/>
    <mergeCell ref="G83:J83"/>
    <mergeCell ref="L83:N84"/>
    <mergeCell ref="G84:J84"/>
    <mergeCell ref="L85:N85"/>
    <mergeCell ref="L86:N86"/>
    <mergeCell ref="L87:N87"/>
    <mergeCell ref="L88:N88"/>
    <mergeCell ref="L89:N89"/>
    <mergeCell ref="L93:N93"/>
    <mergeCell ref="L94:N94"/>
    <mergeCell ref="L95:N95"/>
    <mergeCell ref="L96:N96"/>
    <mergeCell ref="L98:N98"/>
    <mergeCell ref="M100:N100"/>
    <mergeCell ref="L103:N103"/>
    <mergeCell ref="L104:N104"/>
    <mergeCell ref="L105:N105"/>
    <mergeCell ref="L106:N106"/>
    <mergeCell ref="L108:N108"/>
    <mergeCell ref="L109:N109"/>
    <mergeCell ref="L112:N112"/>
    <mergeCell ref="M113:N113"/>
    <mergeCell ref="L116:N116"/>
    <mergeCell ref="L118:N118"/>
    <mergeCell ref="L119:N119"/>
    <mergeCell ref="L120:N120"/>
    <mergeCell ref="L121:N121"/>
    <mergeCell ref="L122:N122"/>
    <mergeCell ref="L129:N129"/>
    <mergeCell ref="L130:N130"/>
    <mergeCell ref="L133:N133"/>
    <mergeCell ref="N152:N153"/>
    <mergeCell ref="B160:E160"/>
    <mergeCell ref="B161:N162"/>
    <mergeCell ref="B165:E165"/>
    <mergeCell ref="B170:E170"/>
    <mergeCell ref="B175:D175"/>
    <mergeCell ref="G176:H176"/>
    <mergeCell ref="J176:K176"/>
    <mergeCell ref="G177:H177"/>
    <mergeCell ref="J177:K177"/>
    <mergeCell ref="G178:H178"/>
    <mergeCell ref="J178:K178"/>
    <mergeCell ref="C180:D180"/>
    <mergeCell ref="C181:D181"/>
    <mergeCell ref="G181:H181"/>
    <mergeCell ref="J181:K181"/>
    <mergeCell ref="C182:D182"/>
    <mergeCell ref="G182:H182"/>
    <mergeCell ref="J182:K182"/>
    <mergeCell ref="G184:H184"/>
    <mergeCell ref="J184:K184"/>
    <mergeCell ref="G185:H185"/>
    <mergeCell ref="J185:K185"/>
    <mergeCell ref="G186:H186"/>
    <mergeCell ref="J186:K186"/>
    <mergeCell ref="B189:E189"/>
    <mergeCell ref="B194:F194"/>
    <mergeCell ref="B199:E199"/>
    <mergeCell ref="B204:H204"/>
    <mergeCell ref="B205:N207"/>
    <mergeCell ref="B209:E209"/>
    <mergeCell ref="B210:N212"/>
    <mergeCell ref="B214:G214"/>
    <mergeCell ref="B215:N217"/>
    <mergeCell ref="B219:F219"/>
    <mergeCell ref="B220:N221"/>
    <mergeCell ref="N233:N234"/>
    <mergeCell ref="B239:G239"/>
    <mergeCell ref="G242:H243"/>
    <mergeCell ref="J242:K243"/>
    <mergeCell ref="G244:H244"/>
    <mergeCell ref="J244:K244"/>
    <mergeCell ref="C245:E245"/>
    <mergeCell ref="C246:E246"/>
    <mergeCell ref="G247:H247"/>
    <mergeCell ref="J247:K247"/>
    <mergeCell ref="G248:H248"/>
    <mergeCell ref="J248:K248"/>
    <mergeCell ref="G249:H249"/>
    <mergeCell ref="J249:K249"/>
    <mergeCell ref="C250:E250"/>
    <mergeCell ref="C251:E251"/>
    <mergeCell ref="G252:H252"/>
    <mergeCell ref="J252:K252"/>
    <mergeCell ref="G253:H253"/>
    <mergeCell ref="J253:K253"/>
    <mergeCell ref="B256:E256"/>
    <mergeCell ref="B257:N258"/>
    <mergeCell ref="B261:L261"/>
    <mergeCell ref="C265:D265"/>
    <mergeCell ref="F265:H265"/>
    <mergeCell ref="I265:M265"/>
    <mergeCell ref="C267:D267"/>
    <mergeCell ref="F267:H267"/>
    <mergeCell ref="I267:M267"/>
    <mergeCell ref="C270:N270"/>
    <mergeCell ref="C272:N273"/>
    <mergeCell ref="C275:N275"/>
    <mergeCell ref="B278:D278"/>
    <mergeCell ref="B282:E282"/>
    <mergeCell ref="F283:G283"/>
    <mergeCell ref="H283:K284"/>
    <mergeCell ref="L283:M284"/>
    <mergeCell ref="F285:G285"/>
    <mergeCell ref="H285:K285"/>
    <mergeCell ref="L285:M285"/>
    <mergeCell ref="C286:E286"/>
    <mergeCell ref="C287:E287"/>
    <mergeCell ref="F287:G287"/>
    <mergeCell ref="J287:K287"/>
    <mergeCell ref="L287:M287"/>
    <mergeCell ref="C288:E288"/>
    <mergeCell ref="F288:G288"/>
    <mergeCell ref="J288:K288"/>
    <mergeCell ref="L288:M288"/>
    <mergeCell ref="J289:K289"/>
    <mergeCell ref="L289:M289"/>
    <mergeCell ref="C290:E290"/>
    <mergeCell ref="J290:K290"/>
    <mergeCell ref="L290:M290"/>
    <mergeCell ref="J291:K291"/>
    <mergeCell ref="L291:M291"/>
    <mergeCell ref="C292:E292"/>
    <mergeCell ref="J292:K292"/>
    <mergeCell ref="L292:M292"/>
    <mergeCell ref="F293:G293"/>
    <mergeCell ref="J293:K293"/>
    <mergeCell ref="L293:M293"/>
    <mergeCell ref="C295:E295"/>
    <mergeCell ref="C296:D296"/>
    <mergeCell ref="F296:G296"/>
    <mergeCell ref="J296:K296"/>
    <mergeCell ref="L296:M296"/>
    <mergeCell ref="C297:D297"/>
    <mergeCell ref="F297:G297"/>
    <mergeCell ref="J297:K297"/>
    <mergeCell ref="L297:M297"/>
    <mergeCell ref="F298:G298"/>
    <mergeCell ref="J298:K298"/>
    <mergeCell ref="L298:M298"/>
    <mergeCell ref="C299:E299"/>
    <mergeCell ref="J299:K299"/>
    <mergeCell ref="L299:M299"/>
    <mergeCell ref="J300:K300"/>
    <mergeCell ref="L300:M300"/>
    <mergeCell ref="C301:E301"/>
    <mergeCell ref="J301:K301"/>
    <mergeCell ref="L301:M301"/>
    <mergeCell ref="F302:G302"/>
    <mergeCell ref="J302:K302"/>
    <mergeCell ref="L302:M302"/>
    <mergeCell ref="B305:L305"/>
    <mergeCell ref="B306:N309"/>
    <mergeCell ref="N316:N317"/>
    <mergeCell ref="B324:E324"/>
    <mergeCell ref="B325:N328"/>
    <mergeCell ref="B330:E330"/>
    <mergeCell ref="B331:N333"/>
    <mergeCell ref="B336:E336"/>
    <mergeCell ref="B340:D340"/>
    <mergeCell ref="N394:N395"/>
    <mergeCell ref="B341:N342"/>
    <mergeCell ref="B352:F352"/>
    <mergeCell ref="B353:F353"/>
  </mergeCells>
  <printOptions/>
  <pageMargins left="0.75" right="0.75" top="1" bottom="0.5" header="0.5" footer="0.5"/>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MBM RESOURCES BERHAD</dc:creator>
  <cp:keywords/>
  <dc:description/>
  <cp:lastModifiedBy>AAJ</cp:lastModifiedBy>
  <cp:lastPrinted>2001-11-15T03:13:08Z</cp:lastPrinted>
  <dcterms:created xsi:type="dcterms:W3CDTF">2001-11-14T10:21:13Z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